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2565" windowWidth="15195" windowHeight="5925" tabRatio="677"/>
  </bookViews>
  <sheets>
    <sheet name="naerti1" sheetId="197" r:id="rId1"/>
    <sheet name="naerti2" sheetId="129" r:id="rId2"/>
    <sheet name="naerti3" sheetId="130" r:id="rId3"/>
    <sheet name="I.1" sheetId="107" r:id="rId4"/>
    <sheet name="I.2" sheetId="108" r:id="rId5"/>
    <sheet name="I.3" sheetId="113" r:id="rId6"/>
    <sheet name="II.1.4 გზა-კაპ" sheetId="119" r:id="rId7"/>
    <sheet name="II.1.5 გზა-კაპ" sheetId="357" r:id="rId8"/>
    <sheet name="II.1.6 გზა-კაპ" sheetId="430" r:id="rId9"/>
    <sheet name="II.1.7 გზა-მიმ" sheetId="431" r:id="rId10"/>
    <sheet name="II.1.8 ნიშნ" sheetId="432" r:id="rId11"/>
    <sheet name="II.1.9 გზა-სარ" sheetId="381" r:id="rId12"/>
    <sheet name="II.2.10 განათება" sheetId="415" r:id="rId13"/>
    <sheet name="II.3.11 სანიაღ" sheetId="424" r:id="rId14"/>
    <sheet name="II.3.12 სანიაღ" sheetId="417" r:id="rId15"/>
    <sheet name="II.4.13 ბინ" sheetId="418" r:id="rId16"/>
    <sheet name="II.4.14 ბინ" sheetId="123" r:id="rId17"/>
    <sheet name="II.4.15 ბინ" sheetId="124" r:id="rId18"/>
    <sheet name="II.4.16 ბინ" sheetId="435" r:id="rId19"/>
    <sheet name="II.4.17 ლიფტ" sheetId="419" r:id="rId20"/>
    <sheet name="II.4.18 სარდ" sheetId="436" r:id="rId21"/>
    <sheet name="II.5.19 ბალანსზე" sheetId="427" r:id="rId22"/>
    <sheet name="II.6.20 კეთ" sheetId="307" r:id="rId23"/>
    <sheet name="II.6.21 კეთ" sheetId="420" r:id="rId24"/>
    <sheet name="II.6.22 კეთ" sheetId="437" r:id="rId25"/>
    <sheet name="II.6.23 კეთ" sheetId="438" r:id="rId26"/>
    <sheet name="II.6.24 კეთ" sheetId="421" r:id="rId27"/>
    <sheet name="II.7.25 სერ" sheetId="422" r:id="rId28"/>
    <sheet name="II.11.26 მელ" sheetId="423" r:id="rId29"/>
    <sheet name="III.27 დასუფთ" sheetId="379" r:id="rId30"/>
    <sheet name="III.28 გამწ" sheetId="340" r:id="rId31"/>
    <sheet name="III.29 ცხოვ" sheetId="384" r:id="rId32"/>
    <sheet name="III.30 კაპარჭ" sheetId="361" r:id="rId33"/>
    <sheet name="IV.31 გან" sheetId="71" r:id="rId34"/>
    <sheet name="IV.32 გან" sheetId="373" r:id="rId35"/>
    <sheet name="IV.33 გან" sheetId="397" r:id="rId36"/>
    <sheet name="IV.34 გან" sheetId="439" r:id="rId37"/>
    <sheet name="V.35 კულტ.სპ." sheetId="54" r:id="rId38"/>
    <sheet name="V.36 სპ.ღ" sheetId="59" r:id="rId39"/>
    <sheet name="V.37 სპ" sheetId="274" r:id="rId40"/>
    <sheet name="V.38 სპ" sheetId="401" r:id="rId41"/>
    <sheet name="V.39 სპ" sheetId="440" r:id="rId42"/>
    <sheet name="V.40 სპ" sheetId="442" r:id="rId43"/>
    <sheet name="V.41 სპ" sheetId="388" r:id="rId44"/>
    <sheet name="V.42 სპ" sheetId="363" r:id="rId45"/>
    <sheet name="V.43 კულ" sheetId="323" r:id="rId46"/>
    <sheet name="V.44 კულ" sheetId="184" r:id="rId47"/>
    <sheet name="V.45 კულ.ღ" sheetId="411" r:id="rId48"/>
    <sheet name="V.46 კულ" sheetId="301" r:id="rId49"/>
    <sheet name="V.47 კულ" sheetId="448" r:id="rId50"/>
    <sheet name="V.48 კულ" sheetId="447" r:id="rId51"/>
    <sheet name="V.49 კულ" sheetId="449" r:id="rId52"/>
    <sheet name="V.50 კულ.კაპ" sheetId="392" r:id="rId53"/>
    <sheet name="V.51 რელიგ" sheetId="393" r:id="rId54"/>
    <sheet name="VI.52 ჯან" sheetId="49" r:id="rId55"/>
    <sheet name="VI.53ჯან" sheetId="50" r:id="rId56"/>
    <sheet name="VI.54ჯან" sheetId="51" r:id="rId57"/>
    <sheet name="VI.55ჯან" sheetId="450" r:id="rId58"/>
    <sheet name="VI. 56Soc" sheetId="73" r:id="rId59"/>
    <sheet name="VI. 57Sc" sheetId="74" r:id="rId60"/>
    <sheet name="VI.58Sc" sheetId="248" r:id="rId61"/>
    <sheet name="VI.59soc" sheetId="58" r:id="rId62"/>
    <sheet name="VI.60soc" sheetId="370" r:id="rId63"/>
    <sheet name="VI.61soc" sheetId="276" r:id="rId64"/>
    <sheet name="VI.62soc" sheetId="75" r:id="rId65"/>
    <sheet name="63ჯამი" sheetId="429" r:id="rId66"/>
  </sheets>
  <calcPr calcId="162913"/>
</workbook>
</file>

<file path=xl/calcChain.xml><?xml version="1.0" encoding="utf-8"?>
<calcChain xmlns="http://schemas.openxmlformats.org/spreadsheetml/2006/main">
  <c r="Q14" i="379" l="1"/>
  <c r="J14" i="379"/>
  <c r="J23" i="129"/>
  <c r="U12" i="379"/>
  <c r="U21" i="129"/>
  <c r="Q12" i="379"/>
  <c r="Q21" i="129"/>
  <c r="J12" i="379"/>
  <c r="J21" i="129"/>
  <c r="U11" i="379"/>
  <c r="R11" i="379"/>
  <c r="R20" i="129"/>
  <c r="N11" i="379"/>
  <c r="I11" i="379"/>
  <c r="R10" i="379"/>
  <c r="N10" i="379"/>
  <c r="M10" i="379"/>
  <c r="U9" i="379"/>
  <c r="N9" i="379"/>
  <c r="J9" i="379"/>
  <c r="I9" i="379"/>
  <c r="E12" i="379"/>
  <c r="E9" i="379"/>
  <c r="V14" i="340"/>
  <c r="V14" i="379"/>
  <c r="U14" i="340"/>
  <c r="U14" i="379"/>
  <c r="T14" i="340"/>
  <c r="T14" i="379"/>
  <c r="S14" i="340"/>
  <c r="S14" i="379"/>
  <c r="S23" i="129"/>
  <c r="R14" i="340"/>
  <c r="R14" i="379"/>
  <c r="Q14" i="340"/>
  <c r="P14" i="340"/>
  <c r="P14" i="379"/>
  <c r="O14" i="340"/>
  <c r="N14" i="340"/>
  <c r="N14" i="379"/>
  <c r="M14" i="340"/>
  <c r="M14" i="379"/>
  <c r="L14" i="340"/>
  <c r="L14" i="379"/>
  <c r="L23" i="129"/>
  <c r="K14" i="340"/>
  <c r="K14" i="379"/>
  <c r="K23" i="129"/>
  <c r="J14" i="340"/>
  <c r="I14" i="340"/>
  <c r="I14" i="379"/>
  <c r="H14" i="340"/>
  <c r="H14" i="379"/>
  <c r="G14" i="340"/>
  <c r="G14" i="379"/>
  <c r="G23" i="129"/>
  <c r="V12" i="340"/>
  <c r="V12" i="379"/>
  <c r="U12" i="340"/>
  <c r="T12" i="340"/>
  <c r="T12" i="379"/>
  <c r="T21" i="129"/>
  <c r="S12" i="340"/>
  <c r="S12" i="379"/>
  <c r="S21" i="129"/>
  <c r="R12" i="340"/>
  <c r="R12" i="379"/>
  <c r="R21" i="129"/>
  <c r="Q12" i="340"/>
  <c r="P12" i="340"/>
  <c r="P12" i="379"/>
  <c r="P21" i="129"/>
  <c r="O12" i="340"/>
  <c r="O12" i="379"/>
  <c r="O21" i="129"/>
  <c r="N12" i="340"/>
  <c r="N12" i="379"/>
  <c r="M12" i="340"/>
  <c r="M12" i="379"/>
  <c r="L12" i="340"/>
  <c r="L12" i="379"/>
  <c r="L21" i="129"/>
  <c r="K12" i="340"/>
  <c r="K12" i="379"/>
  <c r="K21" i="129"/>
  <c r="J12" i="340"/>
  <c r="I12" i="340"/>
  <c r="I12" i="379"/>
  <c r="H12" i="340"/>
  <c r="H12" i="379"/>
  <c r="H21" i="129"/>
  <c r="G12" i="340"/>
  <c r="G12" i="379"/>
  <c r="G21" i="129"/>
  <c r="V11" i="340"/>
  <c r="V11" i="379"/>
  <c r="U11" i="340"/>
  <c r="T11" i="340"/>
  <c r="T11" i="379"/>
  <c r="T20" i="129"/>
  <c r="S11" i="340"/>
  <c r="S11" i="379"/>
  <c r="S20" i="129"/>
  <c r="R11" i="340"/>
  <c r="Q11" i="340"/>
  <c r="Q11" i="379"/>
  <c r="Q20" i="129"/>
  <c r="P11" i="340"/>
  <c r="P11" i="379"/>
  <c r="P20" i="129"/>
  <c r="O11" i="340"/>
  <c r="O11" i="379"/>
  <c r="N11" i="340"/>
  <c r="M11" i="340"/>
  <c r="M11" i="379"/>
  <c r="L11" i="340"/>
  <c r="L11" i="379"/>
  <c r="L20" i="129"/>
  <c r="K11" i="340"/>
  <c r="K11" i="379"/>
  <c r="K20" i="129"/>
  <c r="J11" i="340"/>
  <c r="J11" i="379"/>
  <c r="I11" i="340"/>
  <c r="H11" i="340"/>
  <c r="H11" i="379"/>
  <c r="H20" i="129"/>
  <c r="G11" i="340"/>
  <c r="G11" i="379"/>
  <c r="G20" i="129"/>
  <c r="V10" i="340"/>
  <c r="V10" i="379"/>
  <c r="V19" i="129"/>
  <c r="U10" i="340"/>
  <c r="U10" i="379"/>
  <c r="U19" i="129"/>
  <c r="T10" i="340"/>
  <c r="T10" i="379"/>
  <c r="T19" i="129"/>
  <c r="S10" i="340"/>
  <c r="S10" i="379"/>
  <c r="R10" i="340"/>
  <c r="Q10" i="340"/>
  <c r="Q10" i="379"/>
  <c r="Q19" i="129"/>
  <c r="P10" i="340"/>
  <c r="P10" i="379"/>
  <c r="P19" i="129"/>
  <c r="O10" i="340"/>
  <c r="O10" i="379"/>
  <c r="O19" i="129"/>
  <c r="N10" i="340"/>
  <c r="M10" i="340"/>
  <c r="L10" i="340"/>
  <c r="L10" i="379"/>
  <c r="L19" i="129"/>
  <c r="K10" i="340"/>
  <c r="K10" i="379"/>
  <c r="K19" i="129"/>
  <c r="J10" i="340"/>
  <c r="I10" i="340"/>
  <c r="I10" i="379"/>
  <c r="H10" i="340"/>
  <c r="H10" i="379"/>
  <c r="H19" i="129"/>
  <c r="G10" i="340"/>
  <c r="G10" i="379"/>
  <c r="G19" i="129"/>
  <c r="V9" i="340"/>
  <c r="V9" i="379"/>
  <c r="U9" i="340"/>
  <c r="T9" i="340"/>
  <c r="T9" i="379"/>
  <c r="S9" i="340"/>
  <c r="S9" i="379"/>
  <c r="R9" i="340"/>
  <c r="R9" i="379"/>
  <c r="Q9" i="340"/>
  <c r="Q9" i="379"/>
  <c r="P9" i="340"/>
  <c r="P9" i="379"/>
  <c r="O9" i="340"/>
  <c r="O9" i="379"/>
  <c r="O18" i="129"/>
  <c r="N9" i="340"/>
  <c r="M9" i="340"/>
  <c r="M9" i="379"/>
  <c r="L9" i="340"/>
  <c r="L9" i="379"/>
  <c r="L18" i="129"/>
  <c r="K9" i="340"/>
  <c r="K9" i="379"/>
  <c r="K18" i="129"/>
  <c r="J9" i="340"/>
  <c r="I9" i="340"/>
  <c r="H9" i="340"/>
  <c r="H9" i="379"/>
  <c r="H18" i="129"/>
  <c r="G9" i="340"/>
  <c r="G9" i="379"/>
  <c r="G13" i="379"/>
  <c r="G15" i="379"/>
  <c r="E14" i="340"/>
  <c r="E14" i="379"/>
  <c r="E23" i="129"/>
  <c r="E12" i="340"/>
  <c r="E11" i="340"/>
  <c r="E11" i="379"/>
  <c r="E10" i="340"/>
  <c r="E10" i="379"/>
  <c r="E9" i="340"/>
  <c r="S33" i="384"/>
  <c r="O33" i="384"/>
  <c r="M33" i="384"/>
  <c r="F32" i="384"/>
  <c r="D32" i="384"/>
  <c r="V31" i="384"/>
  <c r="V33" i="384"/>
  <c r="U31" i="384"/>
  <c r="U33" i="384"/>
  <c r="T31" i="384"/>
  <c r="T33" i="384"/>
  <c r="S31" i="384"/>
  <c r="R31" i="384"/>
  <c r="R33" i="384"/>
  <c r="Q31" i="384"/>
  <c r="Q33" i="384"/>
  <c r="P31" i="384"/>
  <c r="P33" i="384"/>
  <c r="O31" i="384"/>
  <c r="O34" i="384"/>
  <c r="N31" i="384"/>
  <c r="N33" i="384"/>
  <c r="M31" i="384"/>
  <c r="L31" i="384"/>
  <c r="L33" i="384"/>
  <c r="K31" i="384"/>
  <c r="K33" i="384"/>
  <c r="J31" i="384"/>
  <c r="J33" i="384"/>
  <c r="I31" i="384"/>
  <c r="I33" i="384"/>
  <c r="H31" i="384"/>
  <c r="G31" i="384"/>
  <c r="F31" i="384"/>
  <c r="E31" i="384"/>
  <c r="E33" i="384"/>
  <c r="F30" i="384"/>
  <c r="D30" i="384"/>
  <c r="C30" i="384"/>
  <c r="F29" i="384"/>
  <c r="D29" i="384"/>
  <c r="C29" i="384"/>
  <c r="F28" i="384"/>
  <c r="D28" i="384"/>
  <c r="C28" i="384"/>
  <c r="F27" i="384"/>
  <c r="D27" i="384"/>
  <c r="C27" i="384"/>
  <c r="T24" i="384"/>
  <c r="H24" i="384"/>
  <c r="F23" i="384"/>
  <c r="V22" i="384"/>
  <c r="V24" i="384"/>
  <c r="U22" i="384"/>
  <c r="U24" i="384"/>
  <c r="T22" i="384"/>
  <c r="S22" i="384"/>
  <c r="S24" i="384"/>
  <c r="R22" i="384"/>
  <c r="R24" i="384"/>
  <c r="Q22" i="384"/>
  <c r="Q24" i="384"/>
  <c r="P22" i="384"/>
  <c r="P24" i="384"/>
  <c r="O22" i="384"/>
  <c r="O24" i="384"/>
  <c r="N22" i="384"/>
  <c r="N24" i="384"/>
  <c r="M22" i="384"/>
  <c r="M24" i="384"/>
  <c r="L22" i="384"/>
  <c r="L24" i="384"/>
  <c r="K22" i="384"/>
  <c r="K24" i="384"/>
  <c r="J22" i="384"/>
  <c r="J24" i="384"/>
  <c r="I22" i="384"/>
  <c r="I24" i="384"/>
  <c r="H22" i="384"/>
  <c r="G22" i="384"/>
  <c r="G24" i="384"/>
  <c r="E22" i="384"/>
  <c r="E24" i="384"/>
  <c r="F21" i="384"/>
  <c r="D21" i="384"/>
  <c r="C21" i="384"/>
  <c r="F20" i="384"/>
  <c r="D20" i="384"/>
  <c r="C20" i="384"/>
  <c r="F19" i="384"/>
  <c r="D19" i="384"/>
  <c r="C19" i="384"/>
  <c r="F18" i="384"/>
  <c r="D18" i="384"/>
  <c r="C18" i="384"/>
  <c r="V14" i="427"/>
  <c r="U14" i="427"/>
  <c r="T14" i="427"/>
  <c r="S14" i="427"/>
  <c r="R14" i="427"/>
  <c r="Q14" i="427"/>
  <c r="P14" i="427"/>
  <c r="O14" i="427"/>
  <c r="N14" i="427"/>
  <c r="M14" i="427"/>
  <c r="L14" i="427"/>
  <c r="K14" i="427"/>
  <c r="J14" i="427"/>
  <c r="I14" i="427"/>
  <c r="H14" i="427"/>
  <c r="G14" i="427"/>
  <c r="V12" i="427"/>
  <c r="U12" i="427"/>
  <c r="T12" i="427"/>
  <c r="S12" i="427"/>
  <c r="R12" i="427"/>
  <c r="Q12" i="427"/>
  <c r="P12" i="427"/>
  <c r="O12" i="427"/>
  <c r="N12" i="427"/>
  <c r="M12" i="427"/>
  <c r="L12" i="427"/>
  <c r="K12" i="427"/>
  <c r="J12" i="427"/>
  <c r="I12" i="427"/>
  <c r="H12" i="427"/>
  <c r="G12" i="427"/>
  <c r="V11" i="427"/>
  <c r="U11" i="427"/>
  <c r="T11" i="427"/>
  <c r="S11" i="427"/>
  <c r="R11" i="427"/>
  <c r="Q11" i="427"/>
  <c r="P11" i="427"/>
  <c r="O11" i="427"/>
  <c r="N11" i="427"/>
  <c r="M11" i="427"/>
  <c r="L11" i="427"/>
  <c r="K11" i="427"/>
  <c r="J11" i="427"/>
  <c r="I11" i="427"/>
  <c r="H11" i="427"/>
  <c r="G11" i="427"/>
  <c r="V10" i="427"/>
  <c r="U10" i="427"/>
  <c r="T10" i="427"/>
  <c r="S10" i="427"/>
  <c r="R10" i="427"/>
  <c r="Q10" i="427"/>
  <c r="P10" i="427"/>
  <c r="O10" i="427"/>
  <c r="N10" i="427"/>
  <c r="M10" i="427"/>
  <c r="L10" i="427"/>
  <c r="K10" i="427"/>
  <c r="J10" i="427"/>
  <c r="I10" i="427"/>
  <c r="H10" i="427"/>
  <c r="G10" i="427"/>
  <c r="V9" i="427"/>
  <c r="U9" i="427"/>
  <c r="T9" i="427"/>
  <c r="S9" i="427"/>
  <c r="R9" i="427"/>
  <c r="Q9" i="427"/>
  <c r="P9" i="427"/>
  <c r="O9" i="427"/>
  <c r="N9" i="427"/>
  <c r="M9" i="427"/>
  <c r="L9" i="427"/>
  <c r="K9" i="427"/>
  <c r="J9" i="427"/>
  <c r="I9" i="427"/>
  <c r="H9" i="427"/>
  <c r="G9" i="427"/>
  <c r="E14" i="427"/>
  <c r="E12" i="427"/>
  <c r="E11" i="427"/>
  <c r="E10" i="427"/>
  <c r="E9" i="427"/>
  <c r="V14" i="424"/>
  <c r="U14" i="424"/>
  <c r="T14" i="424"/>
  <c r="S14" i="424"/>
  <c r="R14" i="424"/>
  <c r="Q14" i="424"/>
  <c r="P14" i="424"/>
  <c r="O14" i="424"/>
  <c r="N14" i="424"/>
  <c r="M14" i="424"/>
  <c r="L14" i="424"/>
  <c r="K14" i="424"/>
  <c r="J14" i="424"/>
  <c r="I14" i="424"/>
  <c r="H14" i="424"/>
  <c r="G14" i="424"/>
  <c r="V12" i="424"/>
  <c r="U12" i="424"/>
  <c r="T12" i="424"/>
  <c r="S12" i="424"/>
  <c r="R12" i="424"/>
  <c r="Q12" i="424"/>
  <c r="P12" i="424"/>
  <c r="O12" i="424"/>
  <c r="N12" i="424"/>
  <c r="M12" i="424"/>
  <c r="L12" i="424"/>
  <c r="K12" i="424"/>
  <c r="J12" i="424"/>
  <c r="I12" i="424"/>
  <c r="H12" i="424"/>
  <c r="G12" i="424"/>
  <c r="V11" i="424"/>
  <c r="U11" i="424"/>
  <c r="T11" i="424"/>
  <c r="S11" i="424"/>
  <c r="R11" i="424"/>
  <c r="Q11" i="424"/>
  <c r="P11" i="424"/>
  <c r="O11" i="424"/>
  <c r="N11" i="424"/>
  <c r="M11" i="424"/>
  <c r="L11" i="424"/>
  <c r="K11" i="424"/>
  <c r="J11" i="424"/>
  <c r="I11" i="424"/>
  <c r="H11" i="424"/>
  <c r="G11" i="424"/>
  <c r="V10" i="424"/>
  <c r="U10" i="424"/>
  <c r="T10" i="424"/>
  <c r="S10" i="424"/>
  <c r="R10" i="424"/>
  <c r="Q10" i="424"/>
  <c r="P10" i="424"/>
  <c r="O10" i="424"/>
  <c r="N10" i="424"/>
  <c r="M10" i="424"/>
  <c r="L10" i="424"/>
  <c r="K10" i="424"/>
  <c r="J10" i="424"/>
  <c r="I10" i="424"/>
  <c r="H10" i="424"/>
  <c r="G10" i="424"/>
  <c r="V9" i="424"/>
  <c r="U9" i="424"/>
  <c r="T9" i="424"/>
  <c r="S9" i="424"/>
  <c r="R9" i="424"/>
  <c r="R13" i="424"/>
  <c r="Q9" i="424"/>
  <c r="P9" i="424"/>
  <c r="O9" i="424"/>
  <c r="N9" i="424"/>
  <c r="N13" i="424"/>
  <c r="M9" i="424"/>
  <c r="M13" i="424"/>
  <c r="M15" i="424"/>
  <c r="L9" i="424"/>
  <c r="K9" i="424"/>
  <c r="J9" i="424"/>
  <c r="J13" i="424"/>
  <c r="I9" i="424"/>
  <c r="H9" i="424"/>
  <c r="G9" i="424"/>
  <c r="E14" i="424"/>
  <c r="E12" i="424"/>
  <c r="E11" i="424"/>
  <c r="E10" i="424"/>
  <c r="E9" i="424"/>
  <c r="F14" i="417"/>
  <c r="V13" i="417"/>
  <c r="V15" i="417"/>
  <c r="U13" i="417"/>
  <c r="U15" i="417"/>
  <c r="T13" i="417"/>
  <c r="T15" i="417"/>
  <c r="S13" i="417"/>
  <c r="S15" i="417"/>
  <c r="R13" i="417"/>
  <c r="R15" i="417"/>
  <c r="Q13" i="417"/>
  <c r="Q15" i="417"/>
  <c r="P13" i="417"/>
  <c r="P15" i="417"/>
  <c r="O13" i="417"/>
  <c r="O15" i="417"/>
  <c r="N13" i="417"/>
  <c r="N15" i="417"/>
  <c r="M13" i="417"/>
  <c r="M15" i="417"/>
  <c r="L13" i="417"/>
  <c r="L15" i="417"/>
  <c r="K13" i="417"/>
  <c r="K15" i="417"/>
  <c r="J13" i="417"/>
  <c r="J15" i="417"/>
  <c r="I13" i="417"/>
  <c r="I15" i="417"/>
  <c r="H13" i="417"/>
  <c r="G13" i="417"/>
  <c r="G15" i="417"/>
  <c r="E13" i="417"/>
  <c r="E15" i="417"/>
  <c r="F12" i="417"/>
  <c r="D12" i="417"/>
  <c r="C12" i="417"/>
  <c r="F11" i="417"/>
  <c r="D11" i="417"/>
  <c r="C11" i="417"/>
  <c r="F10" i="417"/>
  <c r="D10" i="417"/>
  <c r="C10" i="417"/>
  <c r="F9" i="417"/>
  <c r="D9" i="417"/>
  <c r="C9" i="417"/>
  <c r="V13" i="424"/>
  <c r="V15" i="424"/>
  <c r="U13" i="424"/>
  <c r="K13" i="424"/>
  <c r="I13" i="424"/>
  <c r="V32" i="119"/>
  <c r="U32" i="119"/>
  <c r="T32" i="119"/>
  <c r="S32" i="119"/>
  <c r="R32" i="119"/>
  <c r="Q32" i="119"/>
  <c r="P32" i="119"/>
  <c r="O32" i="119"/>
  <c r="N32" i="119"/>
  <c r="M32" i="119"/>
  <c r="L32" i="119"/>
  <c r="K32" i="119"/>
  <c r="J32" i="119"/>
  <c r="I32" i="119"/>
  <c r="H32" i="119"/>
  <c r="G32" i="119"/>
  <c r="V30" i="119"/>
  <c r="U30" i="119"/>
  <c r="T30" i="119"/>
  <c r="S30" i="119"/>
  <c r="R30" i="119"/>
  <c r="Q30" i="119"/>
  <c r="P30" i="119"/>
  <c r="O30" i="119"/>
  <c r="N30" i="119"/>
  <c r="M30" i="119"/>
  <c r="L30" i="119"/>
  <c r="K30" i="119"/>
  <c r="J30" i="119"/>
  <c r="I30" i="119"/>
  <c r="H30" i="119"/>
  <c r="G30" i="119"/>
  <c r="V29" i="119"/>
  <c r="U29" i="119"/>
  <c r="T29" i="119"/>
  <c r="S29" i="119"/>
  <c r="R29" i="119"/>
  <c r="Q29" i="119"/>
  <c r="P29" i="119"/>
  <c r="O29" i="119"/>
  <c r="N29" i="119"/>
  <c r="M29" i="119"/>
  <c r="L29" i="119"/>
  <c r="K29" i="119"/>
  <c r="J29" i="119"/>
  <c r="I29" i="119"/>
  <c r="H29" i="119"/>
  <c r="G29" i="119"/>
  <c r="V28" i="119"/>
  <c r="U28" i="119"/>
  <c r="T28" i="119"/>
  <c r="S28" i="119"/>
  <c r="R28" i="119"/>
  <c r="Q28" i="119"/>
  <c r="P28" i="119"/>
  <c r="O28" i="119"/>
  <c r="N28" i="119"/>
  <c r="M28" i="119"/>
  <c r="L28" i="119"/>
  <c r="K28" i="119"/>
  <c r="J28" i="119"/>
  <c r="I28" i="119"/>
  <c r="H28" i="119"/>
  <c r="G28" i="119"/>
  <c r="V27" i="119"/>
  <c r="U27" i="119"/>
  <c r="T27" i="119"/>
  <c r="S27" i="119"/>
  <c r="R27" i="119"/>
  <c r="Q27" i="119"/>
  <c r="Q31" i="119"/>
  <c r="P27" i="119"/>
  <c r="O27" i="119"/>
  <c r="N27" i="119"/>
  <c r="M27" i="119"/>
  <c r="L27" i="119"/>
  <c r="K27" i="119"/>
  <c r="J27" i="119"/>
  <c r="J31" i="119"/>
  <c r="I27" i="119"/>
  <c r="H27" i="119"/>
  <c r="G27" i="119"/>
  <c r="E32" i="119"/>
  <c r="E30" i="119"/>
  <c r="E29" i="119"/>
  <c r="E28" i="119"/>
  <c r="E27" i="119"/>
  <c r="V32" i="432"/>
  <c r="U32" i="432"/>
  <c r="T32" i="432"/>
  <c r="S32" i="432"/>
  <c r="R32" i="432"/>
  <c r="Q32" i="432"/>
  <c r="P32" i="432"/>
  <c r="O32" i="432"/>
  <c r="N32" i="432"/>
  <c r="M32" i="432"/>
  <c r="L32" i="432"/>
  <c r="K32" i="432"/>
  <c r="J32" i="432"/>
  <c r="I32" i="432"/>
  <c r="H32" i="432"/>
  <c r="G32" i="432"/>
  <c r="V30" i="432"/>
  <c r="U30" i="432"/>
  <c r="T30" i="432"/>
  <c r="S30" i="432"/>
  <c r="R30" i="432"/>
  <c r="Q30" i="432"/>
  <c r="P30" i="432"/>
  <c r="O30" i="432"/>
  <c r="N30" i="432"/>
  <c r="M30" i="432"/>
  <c r="L30" i="432"/>
  <c r="K30" i="432"/>
  <c r="J30" i="432"/>
  <c r="I30" i="432"/>
  <c r="H30" i="432"/>
  <c r="G30" i="432"/>
  <c r="V29" i="432"/>
  <c r="U29" i="432"/>
  <c r="T29" i="432"/>
  <c r="S29" i="432"/>
  <c r="R29" i="432"/>
  <c r="Q29" i="432"/>
  <c r="P29" i="432"/>
  <c r="O29" i="432"/>
  <c r="N29" i="432"/>
  <c r="M29" i="432"/>
  <c r="L29" i="432"/>
  <c r="K29" i="432"/>
  <c r="J29" i="432"/>
  <c r="I29" i="432"/>
  <c r="H29" i="432"/>
  <c r="G29" i="432"/>
  <c r="V28" i="432"/>
  <c r="U28" i="432"/>
  <c r="T28" i="432"/>
  <c r="S28" i="432"/>
  <c r="R28" i="432"/>
  <c r="Q28" i="432"/>
  <c r="P28" i="432"/>
  <c r="O28" i="432"/>
  <c r="N28" i="432"/>
  <c r="M28" i="432"/>
  <c r="L28" i="432"/>
  <c r="K28" i="432"/>
  <c r="J28" i="432"/>
  <c r="I28" i="432"/>
  <c r="H28" i="432"/>
  <c r="G28" i="432"/>
  <c r="V27" i="432"/>
  <c r="V31" i="432"/>
  <c r="U27" i="432"/>
  <c r="T27" i="432"/>
  <c r="S27" i="432"/>
  <c r="R27" i="432"/>
  <c r="R31" i="432"/>
  <c r="Q27" i="432"/>
  <c r="P27" i="432"/>
  <c r="O27" i="432"/>
  <c r="N27" i="432"/>
  <c r="M27" i="432"/>
  <c r="L27" i="432"/>
  <c r="K27" i="432"/>
  <c r="J27" i="432"/>
  <c r="J31" i="432"/>
  <c r="I27" i="432"/>
  <c r="H27" i="432"/>
  <c r="G27" i="432"/>
  <c r="E32" i="432"/>
  <c r="E30" i="432"/>
  <c r="E29" i="432"/>
  <c r="E28" i="432"/>
  <c r="E27" i="432"/>
  <c r="V14" i="431"/>
  <c r="U14" i="431"/>
  <c r="T14" i="431"/>
  <c r="S14" i="431"/>
  <c r="R14" i="431"/>
  <c r="Q14" i="431"/>
  <c r="P14" i="431"/>
  <c r="O14" i="431"/>
  <c r="N14" i="431"/>
  <c r="M14" i="431"/>
  <c r="L14" i="431"/>
  <c r="K14" i="431"/>
  <c r="J14" i="431"/>
  <c r="I14" i="431"/>
  <c r="H14" i="431"/>
  <c r="G14" i="431"/>
  <c r="V12" i="431"/>
  <c r="U12" i="431"/>
  <c r="T12" i="431"/>
  <c r="S12" i="431"/>
  <c r="R12" i="431"/>
  <c r="Q12" i="431"/>
  <c r="P12" i="431"/>
  <c r="O12" i="431"/>
  <c r="N12" i="431"/>
  <c r="M12" i="431"/>
  <c r="L12" i="431"/>
  <c r="K12" i="431"/>
  <c r="J12" i="431"/>
  <c r="I12" i="431"/>
  <c r="F12" i="431"/>
  <c r="D12" i="431"/>
  <c r="H12" i="431"/>
  <c r="G12" i="431"/>
  <c r="V11" i="431"/>
  <c r="U11" i="431"/>
  <c r="T11" i="431"/>
  <c r="S11" i="431"/>
  <c r="R11" i="431"/>
  <c r="Q11" i="431"/>
  <c r="P11" i="431"/>
  <c r="O11" i="431"/>
  <c r="N11" i="431"/>
  <c r="M11" i="431"/>
  <c r="L11" i="431"/>
  <c r="K11" i="431"/>
  <c r="J11" i="431"/>
  <c r="I11" i="431"/>
  <c r="H11" i="431"/>
  <c r="G11" i="431"/>
  <c r="V10" i="431"/>
  <c r="V13" i="431"/>
  <c r="U10" i="431"/>
  <c r="T10" i="431"/>
  <c r="S10" i="431"/>
  <c r="R10" i="431"/>
  <c r="Q10" i="431"/>
  <c r="P10" i="431"/>
  <c r="O10" i="431"/>
  <c r="N10" i="431"/>
  <c r="M10" i="431"/>
  <c r="L10" i="431"/>
  <c r="K10" i="431"/>
  <c r="J10" i="431"/>
  <c r="J13" i="431"/>
  <c r="I10" i="431"/>
  <c r="H10" i="431"/>
  <c r="G10" i="431"/>
  <c r="V9" i="431"/>
  <c r="U9" i="431"/>
  <c r="U18" i="119"/>
  <c r="T9" i="431"/>
  <c r="S9" i="431"/>
  <c r="S13" i="431"/>
  <c r="R9" i="431"/>
  <c r="Q9" i="431"/>
  <c r="P9" i="431"/>
  <c r="P13" i="431"/>
  <c r="O9" i="431"/>
  <c r="O13" i="431"/>
  <c r="N9" i="431"/>
  <c r="M9" i="431"/>
  <c r="L9" i="431"/>
  <c r="K9" i="431"/>
  <c r="K13" i="431"/>
  <c r="J9" i="431"/>
  <c r="I9" i="431"/>
  <c r="H9" i="431"/>
  <c r="G9" i="431"/>
  <c r="E14" i="431"/>
  <c r="E12" i="431"/>
  <c r="E11" i="431"/>
  <c r="E10" i="431"/>
  <c r="E9" i="431"/>
  <c r="U33" i="431"/>
  <c r="I33" i="431"/>
  <c r="E33" i="431"/>
  <c r="F32" i="431"/>
  <c r="D32" i="431"/>
  <c r="V31" i="431"/>
  <c r="V33" i="431"/>
  <c r="U31" i="431"/>
  <c r="T31" i="431"/>
  <c r="T33" i="431"/>
  <c r="S31" i="431"/>
  <c r="S33" i="431"/>
  <c r="R31" i="431"/>
  <c r="R33" i="431"/>
  <c r="Q31" i="431"/>
  <c r="Q33" i="431"/>
  <c r="P31" i="431"/>
  <c r="P33" i="431"/>
  <c r="O31" i="431"/>
  <c r="N31" i="431"/>
  <c r="N33" i="431"/>
  <c r="M31" i="431"/>
  <c r="M33" i="431"/>
  <c r="L31" i="431"/>
  <c r="L33" i="431"/>
  <c r="K31" i="431"/>
  <c r="K33" i="431"/>
  <c r="J31" i="431"/>
  <c r="J33" i="431"/>
  <c r="I31" i="431"/>
  <c r="H31" i="431"/>
  <c r="H33" i="431"/>
  <c r="G31" i="431"/>
  <c r="E31" i="431"/>
  <c r="F30" i="431"/>
  <c r="D30" i="431"/>
  <c r="C30" i="431"/>
  <c r="F29" i="431"/>
  <c r="D29" i="431"/>
  <c r="C29" i="431"/>
  <c r="F28" i="431"/>
  <c r="D28" i="431"/>
  <c r="C28" i="431"/>
  <c r="F27" i="431"/>
  <c r="D27" i="431"/>
  <c r="C27" i="431"/>
  <c r="V24" i="431"/>
  <c r="S24" i="431"/>
  <c r="N24" i="431"/>
  <c r="K24" i="431"/>
  <c r="F23" i="431"/>
  <c r="D23" i="431"/>
  <c r="V22" i="431"/>
  <c r="U22" i="431"/>
  <c r="U24" i="431"/>
  <c r="T22" i="431"/>
  <c r="T24" i="431"/>
  <c r="S22" i="431"/>
  <c r="R22" i="431"/>
  <c r="R24" i="431"/>
  <c r="Q22" i="431"/>
  <c r="Q24" i="431"/>
  <c r="P22" i="431"/>
  <c r="P24" i="431"/>
  <c r="O22" i="431"/>
  <c r="O24" i="431"/>
  <c r="N22" i="431"/>
  <c r="M22" i="431"/>
  <c r="M24" i="431"/>
  <c r="L22" i="431"/>
  <c r="L24" i="431"/>
  <c r="K22" i="431"/>
  <c r="J22" i="431"/>
  <c r="J24" i="431"/>
  <c r="I22" i="431"/>
  <c r="H22" i="431"/>
  <c r="H24" i="431"/>
  <c r="G22" i="431"/>
  <c r="G24" i="431"/>
  <c r="E22" i="431"/>
  <c r="F21" i="431"/>
  <c r="D21" i="431"/>
  <c r="C21" i="431"/>
  <c r="F20" i="431"/>
  <c r="D20" i="431"/>
  <c r="C20" i="431"/>
  <c r="F19" i="431"/>
  <c r="D19" i="431"/>
  <c r="C19" i="431"/>
  <c r="F18" i="431"/>
  <c r="D18" i="431"/>
  <c r="C18" i="431"/>
  <c r="C12" i="431"/>
  <c r="T13" i="431"/>
  <c r="L13" i="431"/>
  <c r="S13" i="424"/>
  <c r="R31" i="424"/>
  <c r="R33" i="424"/>
  <c r="N31" i="424"/>
  <c r="N33" i="424"/>
  <c r="M31" i="424"/>
  <c r="M33" i="424"/>
  <c r="I31" i="424"/>
  <c r="I33" i="424"/>
  <c r="V32" i="49"/>
  <c r="U32" i="49"/>
  <c r="T32" i="49"/>
  <c r="S32" i="49"/>
  <c r="R32" i="49"/>
  <c r="Q32" i="49"/>
  <c r="P32" i="49"/>
  <c r="O32" i="49"/>
  <c r="N32" i="49"/>
  <c r="M32" i="49"/>
  <c r="L32" i="49"/>
  <c r="K32" i="49"/>
  <c r="J32" i="49"/>
  <c r="I32" i="49"/>
  <c r="H32" i="49"/>
  <c r="G32" i="49"/>
  <c r="V30" i="49"/>
  <c r="U30" i="49"/>
  <c r="T30" i="49"/>
  <c r="S30" i="49"/>
  <c r="R30" i="49"/>
  <c r="Q30" i="49"/>
  <c r="P30" i="49"/>
  <c r="O30" i="49"/>
  <c r="N30" i="49"/>
  <c r="M30" i="49"/>
  <c r="L30" i="49"/>
  <c r="K30" i="49"/>
  <c r="J30" i="49"/>
  <c r="I30" i="49"/>
  <c r="H30" i="49"/>
  <c r="G30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V28" i="49"/>
  <c r="U28" i="49"/>
  <c r="T28" i="49"/>
  <c r="S28" i="49"/>
  <c r="R28" i="49"/>
  <c r="Q28" i="49"/>
  <c r="P28" i="49"/>
  <c r="O28" i="49"/>
  <c r="N28" i="49"/>
  <c r="M28" i="49"/>
  <c r="L28" i="49"/>
  <c r="K28" i="49"/>
  <c r="J28" i="49"/>
  <c r="I28" i="49"/>
  <c r="H28" i="49"/>
  <c r="G28" i="49"/>
  <c r="V27" i="49"/>
  <c r="U27" i="49"/>
  <c r="T27" i="49"/>
  <c r="T31" i="49"/>
  <c r="S27" i="49"/>
  <c r="R27" i="49"/>
  <c r="Q27" i="49"/>
  <c r="Q31" i="49"/>
  <c r="P27" i="49"/>
  <c r="O27" i="49"/>
  <c r="O31" i="49"/>
  <c r="N27" i="49"/>
  <c r="M27" i="49"/>
  <c r="M31" i="49"/>
  <c r="L27" i="49"/>
  <c r="K27" i="49"/>
  <c r="J27" i="49"/>
  <c r="I27" i="49"/>
  <c r="H27" i="49"/>
  <c r="G27" i="49"/>
  <c r="E32" i="49"/>
  <c r="E30" i="49"/>
  <c r="E29" i="49"/>
  <c r="E28" i="49"/>
  <c r="E27" i="49"/>
  <c r="S16" i="450"/>
  <c r="T33" i="450"/>
  <c r="R33" i="450"/>
  <c r="L33" i="450"/>
  <c r="H33" i="450"/>
  <c r="F32" i="450"/>
  <c r="V31" i="450"/>
  <c r="V33" i="450"/>
  <c r="U31" i="450"/>
  <c r="U33" i="450"/>
  <c r="T31" i="450"/>
  <c r="S31" i="450"/>
  <c r="S33" i="450"/>
  <c r="R31" i="450"/>
  <c r="Q31" i="450"/>
  <c r="Q33" i="450"/>
  <c r="P31" i="450"/>
  <c r="P33" i="450"/>
  <c r="O31" i="450"/>
  <c r="O33" i="450"/>
  <c r="N31" i="450"/>
  <c r="N33" i="450"/>
  <c r="M31" i="450"/>
  <c r="M33" i="450"/>
  <c r="L31" i="450"/>
  <c r="K31" i="450"/>
  <c r="K33" i="450"/>
  <c r="J31" i="450"/>
  <c r="J33" i="450"/>
  <c r="I31" i="450"/>
  <c r="I33" i="450"/>
  <c r="H31" i="450"/>
  <c r="G31" i="450"/>
  <c r="G33" i="450"/>
  <c r="E31" i="450"/>
  <c r="E33" i="450"/>
  <c r="F30" i="450"/>
  <c r="D30" i="450"/>
  <c r="C30" i="450"/>
  <c r="F29" i="450"/>
  <c r="D29" i="450"/>
  <c r="C29" i="450"/>
  <c r="F28" i="450"/>
  <c r="D28" i="450"/>
  <c r="C28" i="450"/>
  <c r="F27" i="450"/>
  <c r="D27" i="450"/>
  <c r="C27" i="450"/>
  <c r="V24" i="450"/>
  <c r="P24" i="450"/>
  <c r="N24" i="450"/>
  <c r="F23" i="450"/>
  <c r="D23" i="450"/>
  <c r="V22" i="450"/>
  <c r="U22" i="450"/>
  <c r="U24" i="450"/>
  <c r="T22" i="450"/>
  <c r="T24" i="450"/>
  <c r="S22" i="450"/>
  <c r="S25" i="450"/>
  <c r="R22" i="450"/>
  <c r="R24" i="450"/>
  <c r="Q22" i="450"/>
  <c r="Q24" i="450"/>
  <c r="P22" i="450"/>
  <c r="O22" i="450"/>
  <c r="O24" i="450"/>
  <c r="N22" i="450"/>
  <c r="M22" i="450"/>
  <c r="M24" i="450"/>
  <c r="L22" i="450"/>
  <c r="L24" i="450"/>
  <c r="K22" i="450"/>
  <c r="K24" i="450"/>
  <c r="J22" i="450"/>
  <c r="J24" i="450"/>
  <c r="I22" i="450"/>
  <c r="I24" i="450"/>
  <c r="H22" i="450"/>
  <c r="H24" i="450"/>
  <c r="G22" i="450"/>
  <c r="G24" i="450"/>
  <c r="E22" i="450"/>
  <c r="E24" i="450"/>
  <c r="F21" i="450"/>
  <c r="D21" i="450"/>
  <c r="C21" i="450"/>
  <c r="F20" i="450"/>
  <c r="D20" i="450"/>
  <c r="C20" i="450"/>
  <c r="F19" i="450"/>
  <c r="D19" i="450"/>
  <c r="C19" i="450"/>
  <c r="F18" i="450"/>
  <c r="D18" i="450"/>
  <c r="C18" i="450"/>
  <c r="I15" i="450"/>
  <c r="F14" i="450"/>
  <c r="D14" i="450"/>
  <c r="V13" i="450"/>
  <c r="V15" i="450"/>
  <c r="U13" i="450"/>
  <c r="U15" i="450"/>
  <c r="T13" i="450"/>
  <c r="T15" i="450"/>
  <c r="S13" i="450"/>
  <c r="S15" i="450"/>
  <c r="R13" i="450"/>
  <c r="R15" i="450"/>
  <c r="Q13" i="450"/>
  <c r="Q15" i="450"/>
  <c r="P13" i="450"/>
  <c r="P15" i="450"/>
  <c r="O13" i="450"/>
  <c r="N13" i="450"/>
  <c r="N15" i="450"/>
  <c r="M13" i="450"/>
  <c r="M15" i="450"/>
  <c r="L13" i="450"/>
  <c r="L15" i="450"/>
  <c r="K13" i="450"/>
  <c r="K15" i="450"/>
  <c r="J13" i="450"/>
  <c r="J15" i="450"/>
  <c r="I13" i="450"/>
  <c r="H13" i="450"/>
  <c r="H15" i="450"/>
  <c r="G13" i="450"/>
  <c r="G15" i="450"/>
  <c r="E13" i="450"/>
  <c r="E15" i="450"/>
  <c r="F12" i="450"/>
  <c r="D12" i="450"/>
  <c r="C12" i="450"/>
  <c r="F11" i="450"/>
  <c r="D11" i="450"/>
  <c r="C11" i="450"/>
  <c r="F10" i="450"/>
  <c r="D10" i="450"/>
  <c r="C10" i="450"/>
  <c r="F9" i="450"/>
  <c r="D9" i="450"/>
  <c r="C9" i="450"/>
  <c r="V14" i="392"/>
  <c r="U14" i="392"/>
  <c r="T14" i="392"/>
  <c r="S14" i="392"/>
  <c r="R14" i="392"/>
  <c r="Q14" i="392"/>
  <c r="P14" i="392"/>
  <c r="O14" i="392"/>
  <c r="N14" i="392"/>
  <c r="M14" i="392"/>
  <c r="L14" i="392"/>
  <c r="K14" i="392"/>
  <c r="J14" i="392"/>
  <c r="I14" i="392"/>
  <c r="F14" i="392"/>
  <c r="H14" i="392"/>
  <c r="G14" i="392"/>
  <c r="V12" i="392"/>
  <c r="U12" i="392"/>
  <c r="T12" i="392"/>
  <c r="S12" i="392"/>
  <c r="R12" i="392"/>
  <c r="Q12" i="392"/>
  <c r="P12" i="392"/>
  <c r="O12" i="392"/>
  <c r="N12" i="392"/>
  <c r="M12" i="392"/>
  <c r="L12" i="392"/>
  <c r="K12" i="392"/>
  <c r="J12" i="392"/>
  <c r="I12" i="392"/>
  <c r="H12" i="392"/>
  <c r="G12" i="392"/>
  <c r="V11" i="392"/>
  <c r="U11" i="392"/>
  <c r="T11" i="392"/>
  <c r="S11" i="392"/>
  <c r="R11" i="392"/>
  <c r="Q11" i="392"/>
  <c r="P11" i="392"/>
  <c r="O11" i="392"/>
  <c r="N11" i="392"/>
  <c r="M11" i="392"/>
  <c r="L11" i="392"/>
  <c r="K11" i="392"/>
  <c r="J11" i="392"/>
  <c r="I11" i="392"/>
  <c r="H11" i="392"/>
  <c r="G11" i="392"/>
  <c r="V10" i="392"/>
  <c r="U10" i="392"/>
  <c r="T10" i="392"/>
  <c r="S10" i="392"/>
  <c r="R10" i="392"/>
  <c r="Q10" i="392"/>
  <c r="P10" i="392"/>
  <c r="O10" i="392"/>
  <c r="N10" i="392"/>
  <c r="M10" i="392"/>
  <c r="L10" i="392"/>
  <c r="K10" i="392"/>
  <c r="J10" i="392"/>
  <c r="I10" i="392"/>
  <c r="H10" i="392"/>
  <c r="G10" i="392"/>
  <c r="E14" i="392"/>
  <c r="E12" i="392"/>
  <c r="E11" i="392"/>
  <c r="E10" i="392"/>
  <c r="V9" i="392"/>
  <c r="U9" i="392"/>
  <c r="T9" i="392"/>
  <c r="S9" i="392"/>
  <c r="S13" i="392"/>
  <c r="R9" i="392"/>
  <c r="Q9" i="392"/>
  <c r="P9" i="392"/>
  <c r="O9" i="392"/>
  <c r="N9" i="392"/>
  <c r="M9" i="392"/>
  <c r="L9" i="392"/>
  <c r="K9" i="392"/>
  <c r="J9" i="392"/>
  <c r="I9" i="392"/>
  <c r="H9" i="392"/>
  <c r="G9" i="392"/>
  <c r="E9" i="392"/>
  <c r="V24" i="392"/>
  <c r="P24" i="392"/>
  <c r="N24" i="392"/>
  <c r="F23" i="392"/>
  <c r="D23" i="392"/>
  <c r="V22" i="392"/>
  <c r="U22" i="392"/>
  <c r="U24" i="392"/>
  <c r="T22" i="392"/>
  <c r="T24" i="392"/>
  <c r="S22" i="392"/>
  <c r="S24" i="392"/>
  <c r="R22" i="392"/>
  <c r="R24" i="392"/>
  <c r="Q22" i="392"/>
  <c r="Q24" i="392"/>
  <c r="P22" i="392"/>
  <c r="O22" i="392"/>
  <c r="O24" i="392"/>
  <c r="N22" i="392"/>
  <c r="M22" i="392"/>
  <c r="M24" i="392"/>
  <c r="L22" i="392"/>
  <c r="L24" i="392"/>
  <c r="K22" i="392"/>
  <c r="K24" i="392"/>
  <c r="J22" i="392"/>
  <c r="J24" i="392"/>
  <c r="I22" i="392"/>
  <c r="I24" i="392"/>
  <c r="H22" i="392"/>
  <c r="H24" i="392"/>
  <c r="G22" i="392"/>
  <c r="G24" i="392"/>
  <c r="E22" i="392"/>
  <c r="E24" i="392"/>
  <c r="F21" i="392"/>
  <c r="D21" i="392"/>
  <c r="C21" i="392"/>
  <c r="F20" i="392"/>
  <c r="D20" i="392"/>
  <c r="C20" i="392"/>
  <c r="F19" i="392"/>
  <c r="D19" i="392"/>
  <c r="C19" i="392"/>
  <c r="F18" i="392"/>
  <c r="D18" i="392"/>
  <c r="C18" i="392"/>
  <c r="O13" i="392"/>
  <c r="K13" i="392"/>
  <c r="F9" i="392"/>
  <c r="V32" i="411"/>
  <c r="U32" i="411"/>
  <c r="T32" i="411"/>
  <c r="S32" i="411"/>
  <c r="S33" i="411"/>
  <c r="R32" i="411"/>
  <c r="Q32" i="411"/>
  <c r="P32" i="411"/>
  <c r="O32" i="411"/>
  <c r="N32" i="411"/>
  <c r="M32" i="411"/>
  <c r="L32" i="411"/>
  <c r="K32" i="411"/>
  <c r="J32" i="411"/>
  <c r="I32" i="411"/>
  <c r="H32" i="411"/>
  <c r="G32" i="411"/>
  <c r="V30" i="411"/>
  <c r="U30" i="411"/>
  <c r="T30" i="411"/>
  <c r="S30" i="411"/>
  <c r="R30" i="411"/>
  <c r="Q30" i="411"/>
  <c r="P30" i="411"/>
  <c r="O30" i="411"/>
  <c r="N30" i="411"/>
  <c r="M30" i="411"/>
  <c r="L30" i="411"/>
  <c r="K30" i="411"/>
  <c r="J30" i="411"/>
  <c r="I30" i="411"/>
  <c r="H30" i="411"/>
  <c r="G30" i="411"/>
  <c r="V29" i="411"/>
  <c r="U29" i="411"/>
  <c r="T29" i="411"/>
  <c r="S29" i="411"/>
  <c r="R29" i="411"/>
  <c r="R31" i="411"/>
  <c r="R33" i="411"/>
  <c r="Q29" i="411"/>
  <c r="P29" i="411"/>
  <c r="O29" i="411"/>
  <c r="N29" i="411"/>
  <c r="M29" i="411"/>
  <c r="L29" i="411"/>
  <c r="K29" i="411"/>
  <c r="J29" i="411"/>
  <c r="I29" i="411"/>
  <c r="H29" i="411"/>
  <c r="G29" i="411"/>
  <c r="V28" i="411"/>
  <c r="U28" i="411"/>
  <c r="T28" i="411"/>
  <c r="S28" i="411"/>
  <c r="R28" i="411"/>
  <c r="Q28" i="411"/>
  <c r="P28" i="411"/>
  <c r="O28" i="411"/>
  <c r="N28" i="411"/>
  <c r="M28" i="411"/>
  <c r="L28" i="411"/>
  <c r="K28" i="411"/>
  <c r="J28" i="411"/>
  <c r="I28" i="411"/>
  <c r="H28" i="411"/>
  <c r="F28" i="411"/>
  <c r="G28" i="411"/>
  <c r="V27" i="411"/>
  <c r="U27" i="411"/>
  <c r="T27" i="411"/>
  <c r="T31" i="411"/>
  <c r="S27" i="411"/>
  <c r="S31" i="411"/>
  <c r="R27" i="411"/>
  <c r="Q27" i="411"/>
  <c r="P27" i="411"/>
  <c r="P31" i="411"/>
  <c r="O27" i="411"/>
  <c r="O31" i="411"/>
  <c r="N27" i="411"/>
  <c r="M27" i="411"/>
  <c r="L27" i="411"/>
  <c r="L31" i="411"/>
  <c r="K27" i="411"/>
  <c r="K31" i="411"/>
  <c r="K33" i="411"/>
  <c r="J27" i="411"/>
  <c r="I27" i="411"/>
  <c r="H27" i="411"/>
  <c r="G27" i="411"/>
  <c r="G31" i="411"/>
  <c r="E32" i="411"/>
  <c r="E30" i="411"/>
  <c r="E29" i="411"/>
  <c r="E28" i="411"/>
  <c r="E27" i="411"/>
  <c r="T33" i="449"/>
  <c r="R33" i="449"/>
  <c r="L33" i="449"/>
  <c r="J33" i="449"/>
  <c r="F32" i="449"/>
  <c r="V31" i="449"/>
  <c r="V33" i="449"/>
  <c r="U31" i="449"/>
  <c r="U33" i="449"/>
  <c r="T31" i="449"/>
  <c r="S31" i="449"/>
  <c r="S33" i="449"/>
  <c r="R31" i="449"/>
  <c r="Q31" i="449"/>
  <c r="Q33" i="449"/>
  <c r="P31" i="449"/>
  <c r="P33" i="449"/>
  <c r="O31" i="449"/>
  <c r="O33" i="449"/>
  <c r="N31" i="449"/>
  <c r="N33" i="449"/>
  <c r="M31" i="449"/>
  <c r="M33" i="449"/>
  <c r="L31" i="449"/>
  <c r="K31" i="449"/>
  <c r="K33" i="449"/>
  <c r="J31" i="449"/>
  <c r="I31" i="449"/>
  <c r="I33" i="449"/>
  <c r="H31" i="449"/>
  <c r="H33" i="449"/>
  <c r="G31" i="449"/>
  <c r="G33" i="449"/>
  <c r="E31" i="449"/>
  <c r="E33" i="449"/>
  <c r="F30" i="449"/>
  <c r="D30" i="449"/>
  <c r="C30" i="449"/>
  <c r="F29" i="449"/>
  <c r="D29" i="449"/>
  <c r="C29" i="449"/>
  <c r="F28" i="449"/>
  <c r="D28" i="449"/>
  <c r="C28" i="449"/>
  <c r="F27" i="449"/>
  <c r="D27" i="449"/>
  <c r="C27" i="449"/>
  <c r="Q24" i="449"/>
  <c r="M24" i="449"/>
  <c r="G24" i="449"/>
  <c r="F23" i="449"/>
  <c r="D23" i="449"/>
  <c r="V22" i="449"/>
  <c r="V24" i="449"/>
  <c r="U22" i="449"/>
  <c r="U24" i="449"/>
  <c r="T22" i="449"/>
  <c r="T24" i="449"/>
  <c r="S22" i="449"/>
  <c r="S24" i="449"/>
  <c r="R22" i="449"/>
  <c r="R24" i="449"/>
  <c r="Q22" i="449"/>
  <c r="P22" i="449"/>
  <c r="P24" i="449"/>
  <c r="O22" i="449"/>
  <c r="N22" i="449"/>
  <c r="N24" i="449"/>
  <c r="M22" i="449"/>
  <c r="L22" i="449"/>
  <c r="L24" i="449"/>
  <c r="K22" i="449"/>
  <c r="K24" i="449"/>
  <c r="J22" i="449"/>
  <c r="J24" i="449"/>
  <c r="I22" i="449"/>
  <c r="I24" i="449"/>
  <c r="H22" i="449"/>
  <c r="H24" i="449"/>
  <c r="G22" i="449"/>
  <c r="E22" i="449"/>
  <c r="E24" i="449"/>
  <c r="F21" i="449"/>
  <c r="D21" i="449"/>
  <c r="C21" i="449"/>
  <c r="F20" i="449"/>
  <c r="D20" i="449"/>
  <c r="C20" i="449"/>
  <c r="F19" i="449"/>
  <c r="D19" i="449"/>
  <c r="C19" i="449"/>
  <c r="F18" i="449"/>
  <c r="D18" i="449"/>
  <c r="C18" i="449"/>
  <c r="N15" i="449"/>
  <c r="H15" i="449"/>
  <c r="F14" i="449"/>
  <c r="V13" i="449"/>
  <c r="V15" i="449"/>
  <c r="U13" i="449"/>
  <c r="U15" i="449"/>
  <c r="T13" i="449"/>
  <c r="T16" i="449"/>
  <c r="T15" i="449"/>
  <c r="S13" i="449"/>
  <c r="S15" i="449"/>
  <c r="R13" i="449"/>
  <c r="R15" i="449"/>
  <c r="Q13" i="449"/>
  <c r="Q15" i="449"/>
  <c r="P13" i="449"/>
  <c r="P15" i="449"/>
  <c r="O13" i="449"/>
  <c r="N13" i="449"/>
  <c r="M13" i="449"/>
  <c r="M15" i="449"/>
  <c r="L13" i="449"/>
  <c r="L15" i="449"/>
  <c r="K13" i="449"/>
  <c r="K15" i="449"/>
  <c r="J13" i="449"/>
  <c r="J15" i="449"/>
  <c r="I13" i="449"/>
  <c r="I15" i="449"/>
  <c r="H13" i="449"/>
  <c r="G13" i="449"/>
  <c r="G15" i="449"/>
  <c r="E13" i="449"/>
  <c r="E15" i="449"/>
  <c r="F12" i="449"/>
  <c r="D12" i="449"/>
  <c r="C12" i="449"/>
  <c r="F11" i="449"/>
  <c r="D11" i="449"/>
  <c r="C11" i="449"/>
  <c r="F10" i="449"/>
  <c r="D10" i="449"/>
  <c r="C10" i="449"/>
  <c r="F9" i="449"/>
  <c r="D9" i="449"/>
  <c r="C9" i="449"/>
  <c r="T33" i="448"/>
  <c r="R33" i="448"/>
  <c r="L33" i="448"/>
  <c r="F32" i="448"/>
  <c r="V31" i="448"/>
  <c r="V33" i="448"/>
  <c r="U31" i="448"/>
  <c r="U33" i="448"/>
  <c r="T31" i="448"/>
  <c r="S31" i="448"/>
  <c r="S33" i="448"/>
  <c r="R31" i="448"/>
  <c r="Q31" i="448"/>
  <c r="Q33" i="448"/>
  <c r="P31" i="448"/>
  <c r="P33" i="448"/>
  <c r="O31" i="448"/>
  <c r="N31" i="448"/>
  <c r="N33" i="448"/>
  <c r="M31" i="448"/>
  <c r="M33" i="448"/>
  <c r="L31" i="448"/>
  <c r="K31" i="448"/>
  <c r="K33" i="448"/>
  <c r="J31" i="448"/>
  <c r="J33" i="448"/>
  <c r="I31" i="448"/>
  <c r="I33" i="448"/>
  <c r="H31" i="448"/>
  <c r="H33" i="448"/>
  <c r="G31" i="448"/>
  <c r="G33" i="448"/>
  <c r="E31" i="448"/>
  <c r="E33" i="448"/>
  <c r="F30" i="448"/>
  <c r="D30" i="448"/>
  <c r="C30" i="448"/>
  <c r="F29" i="448"/>
  <c r="D29" i="448"/>
  <c r="C29" i="448"/>
  <c r="F28" i="448"/>
  <c r="D28" i="448"/>
  <c r="C28" i="448"/>
  <c r="F27" i="448"/>
  <c r="D27" i="448"/>
  <c r="C27" i="448"/>
  <c r="M24" i="448"/>
  <c r="G24" i="448"/>
  <c r="E24" i="448"/>
  <c r="F23" i="448"/>
  <c r="D23" i="448"/>
  <c r="V22" i="448"/>
  <c r="V24" i="448"/>
  <c r="U22" i="448"/>
  <c r="U24" i="448"/>
  <c r="T22" i="448"/>
  <c r="T24" i="448"/>
  <c r="S22" i="448"/>
  <c r="S24" i="448"/>
  <c r="R22" i="448"/>
  <c r="R24" i="448"/>
  <c r="Q22" i="448"/>
  <c r="Q24" i="448"/>
  <c r="P22" i="448"/>
  <c r="P24" i="448"/>
  <c r="O22" i="448"/>
  <c r="N22" i="448"/>
  <c r="N24" i="448"/>
  <c r="M22" i="448"/>
  <c r="L22" i="448"/>
  <c r="L24" i="448"/>
  <c r="K22" i="448"/>
  <c r="K24" i="448"/>
  <c r="J22" i="448"/>
  <c r="J24" i="448"/>
  <c r="I22" i="448"/>
  <c r="I24" i="448"/>
  <c r="H22" i="448"/>
  <c r="H24" i="448"/>
  <c r="G22" i="448"/>
  <c r="E22" i="448"/>
  <c r="F21" i="448"/>
  <c r="D21" i="448"/>
  <c r="C21" i="448"/>
  <c r="F20" i="448"/>
  <c r="D20" i="448"/>
  <c r="C20" i="448"/>
  <c r="F19" i="448"/>
  <c r="D19" i="448"/>
  <c r="C19" i="448"/>
  <c r="F18" i="448"/>
  <c r="D18" i="448"/>
  <c r="C18" i="448"/>
  <c r="V15" i="448"/>
  <c r="N15" i="448"/>
  <c r="L15" i="448"/>
  <c r="F14" i="448"/>
  <c r="D14" i="448"/>
  <c r="V13" i="448"/>
  <c r="U13" i="448"/>
  <c r="U15" i="448"/>
  <c r="T13" i="448"/>
  <c r="T15" i="448"/>
  <c r="S13" i="448"/>
  <c r="S15" i="448"/>
  <c r="R13" i="448"/>
  <c r="R15" i="448"/>
  <c r="Q13" i="448"/>
  <c r="Q15" i="448"/>
  <c r="P13" i="448"/>
  <c r="P15" i="448"/>
  <c r="O13" i="448"/>
  <c r="O15" i="448"/>
  <c r="N13" i="448"/>
  <c r="M13" i="448"/>
  <c r="M15" i="448"/>
  <c r="L13" i="448"/>
  <c r="K13" i="448"/>
  <c r="K15" i="448"/>
  <c r="J13" i="448"/>
  <c r="J15" i="448"/>
  <c r="I13" i="448"/>
  <c r="I15" i="448"/>
  <c r="H13" i="448"/>
  <c r="H15" i="448"/>
  <c r="G13" i="448"/>
  <c r="G15" i="448"/>
  <c r="E13" i="448"/>
  <c r="E15" i="448"/>
  <c r="F12" i="448"/>
  <c r="D12" i="448"/>
  <c r="C12" i="448"/>
  <c r="F11" i="448"/>
  <c r="D11" i="448"/>
  <c r="C11" i="448"/>
  <c r="F10" i="448"/>
  <c r="D10" i="448"/>
  <c r="C10" i="448"/>
  <c r="F9" i="448"/>
  <c r="D9" i="448"/>
  <c r="C9" i="448"/>
  <c r="V33" i="447"/>
  <c r="P33" i="447"/>
  <c r="N33" i="447"/>
  <c r="L33" i="447"/>
  <c r="H33" i="447"/>
  <c r="F32" i="447"/>
  <c r="V31" i="447"/>
  <c r="U31" i="447"/>
  <c r="U33" i="447"/>
  <c r="T31" i="447"/>
  <c r="T33" i="447"/>
  <c r="S31" i="447"/>
  <c r="S33" i="447"/>
  <c r="R31" i="447"/>
  <c r="R33" i="447"/>
  <c r="Q31" i="447"/>
  <c r="Q33" i="447"/>
  <c r="P31" i="447"/>
  <c r="O31" i="447"/>
  <c r="O34" i="447"/>
  <c r="O33" i="447"/>
  <c r="N31" i="447"/>
  <c r="M31" i="447"/>
  <c r="M33" i="447"/>
  <c r="L31" i="447"/>
  <c r="K31" i="447"/>
  <c r="K33" i="447"/>
  <c r="J31" i="447"/>
  <c r="J33" i="447"/>
  <c r="I31" i="447"/>
  <c r="I33" i="447"/>
  <c r="H31" i="447"/>
  <c r="G31" i="447"/>
  <c r="G33" i="447"/>
  <c r="E31" i="447"/>
  <c r="E33" i="447"/>
  <c r="F30" i="447"/>
  <c r="D30" i="447"/>
  <c r="C30" i="447"/>
  <c r="F29" i="447"/>
  <c r="D29" i="447"/>
  <c r="C29" i="447"/>
  <c r="F28" i="447"/>
  <c r="D28" i="447"/>
  <c r="C28" i="447"/>
  <c r="F27" i="447"/>
  <c r="D27" i="447"/>
  <c r="C27" i="447"/>
  <c r="S24" i="447"/>
  <c r="Q24" i="447"/>
  <c r="K24" i="447"/>
  <c r="F23" i="447"/>
  <c r="D23" i="447"/>
  <c r="V22" i="447"/>
  <c r="V24" i="447"/>
  <c r="U22" i="447"/>
  <c r="U24" i="447"/>
  <c r="T22" i="447"/>
  <c r="S22" i="447"/>
  <c r="R22" i="447"/>
  <c r="R24" i="447"/>
  <c r="Q22" i="447"/>
  <c r="P22" i="447"/>
  <c r="P24" i="447"/>
  <c r="O22" i="447"/>
  <c r="O24" i="447"/>
  <c r="N22" i="447"/>
  <c r="N24" i="447"/>
  <c r="M22" i="447"/>
  <c r="M24" i="447"/>
  <c r="L22" i="447"/>
  <c r="L24" i="447"/>
  <c r="K22" i="447"/>
  <c r="J22" i="447"/>
  <c r="J24" i="447"/>
  <c r="I22" i="447"/>
  <c r="I24" i="447"/>
  <c r="H22" i="447"/>
  <c r="G22" i="447"/>
  <c r="G24" i="447"/>
  <c r="E22" i="447"/>
  <c r="E24" i="447"/>
  <c r="F21" i="447"/>
  <c r="D21" i="447"/>
  <c r="C21" i="447"/>
  <c r="F20" i="447"/>
  <c r="D20" i="447"/>
  <c r="C20" i="447"/>
  <c r="F19" i="447"/>
  <c r="D19" i="447"/>
  <c r="C19" i="447"/>
  <c r="F18" i="447"/>
  <c r="D18" i="447"/>
  <c r="C18" i="447"/>
  <c r="R15" i="447"/>
  <c r="P15" i="447"/>
  <c r="J15" i="447"/>
  <c r="H15" i="447"/>
  <c r="F14" i="447"/>
  <c r="D14" i="447"/>
  <c r="V13" i="447"/>
  <c r="V15" i="447"/>
  <c r="U13" i="447"/>
  <c r="U15" i="447"/>
  <c r="T13" i="447"/>
  <c r="T15" i="447"/>
  <c r="S13" i="447"/>
  <c r="S15" i="447"/>
  <c r="R13" i="447"/>
  <c r="Q13" i="447"/>
  <c r="Q15" i="447"/>
  <c r="P13" i="447"/>
  <c r="O13" i="447"/>
  <c r="O15" i="447"/>
  <c r="N13" i="447"/>
  <c r="N15" i="447"/>
  <c r="M13" i="447"/>
  <c r="M15" i="447"/>
  <c r="L13" i="447"/>
  <c r="L15" i="447"/>
  <c r="K13" i="447"/>
  <c r="K15" i="447"/>
  <c r="J13" i="447"/>
  <c r="I13" i="447"/>
  <c r="I15" i="447"/>
  <c r="H13" i="447"/>
  <c r="G13" i="447"/>
  <c r="G15" i="447"/>
  <c r="E13" i="447"/>
  <c r="E15" i="447"/>
  <c r="F12" i="447"/>
  <c r="D12" i="447"/>
  <c r="C12" i="447"/>
  <c r="F11" i="447"/>
  <c r="D11" i="447"/>
  <c r="C11" i="447"/>
  <c r="F10" i="447"/>
  <c r="D10" i="447"/>
  <c r="C10" i="447"/>
  <c r="F9" i="447"/>
  <c r="D9" i="447"/>
  <c r="C9" i="447"/>
  <c r="V14" i="388"/>
  <c r="U14" i="388"/>
  <c r="T14" i="388"/>
  <c r="S14" i="388"/>
  <c r="R14" i="388"/>
  <c r="Q14" i="388"/>
  <c r="P14" i="388"/>
  <c r="O14" i="388"/>
  <c r="N14" i="388"/>
  <c r="M14" i="388"/>
  <c r="L14" i="388"/>
  <c r="K14" i="388"/>
  <c r="J14" i="388"/>
  <c r="I14" i="388"/>
  <c r="F14" i="388"/>
  <c r="H14" i="388"/>
  <c r="G14" i="388"/>
  <c r="V12" i="388"/>
  <c r="V13" i="388"/>
  <c r="U12" i="388"/>
  <c r="T12" i="388"/>
  <c r="S12" i="388"/>
  <c r="R12" i="388"/>
  <c r="Q12" i="388"/>
  <c r="P12" i="388"/>
  <c r="O12" i="388"/>
  <c r="N12" i="388"/>
  <c r="M12" i="388"/>
  <c r="L12" i="388"/>
  <c r="K12" i="388"/>
  <c r="J12" i="388"/>
  <c r="I12" i="388"/>
  <c r="H12" i="388"/>
  <c r="G12" i="388"/>
  <c r="F12" i="388"/>
  <c r="V11" i="388"/>
  <c r="U11" i="388"/>
  <c r="T11" i="388"/>
  <c r="S11" i="388"/>
  <c r="R11" i="388"/>
  <c r="Q11" i="388"/>
  <c r="P11" i="388"/>
  <c r="O11" i="388"/>
  <c r="N11" i="388"/>
  <c r="N13" i="388"/>
  <c r="M11" i="388"/>
  <c r="L11" i="388"/>
  <c r="K11" i="388"/>
  <c r="J11" i="388"/>
  <c r="I11" i="388"/>
  <c r="H11" i="388"/>
  <c r="G11" i="388"/>
  <c r="V10" i="388"/>
  <c r="U10" i="388"/>
  <c r="T10" i="388"/>
  <c r="S10" i="388"/>
  <c r="R10" i="388"/>
  <c r="Q10" i="388"/>
  <c r="P10" i="388"/>
  <c r="O10" i="388"/>
  <c r="N10" i="388"/>
  <c r="M10" i="388"/>
  <c r="M13" i="388"/>
  <c r="L10" i="388"/>
  <c r="K10" i="388"/>
  <c r="J10" i="388"/>
  <c r="I10" i="388"/>
  <c r="H10" i="388"/>
  <c r="G10" i="388"/>
  <c r="V9" i="388"/>
  <c r="U9" i="388"/>
  <c r="T9" i="388"/>
  <c r="S9" i="388"/>
  <c r="S13" i="388"/>
  <c r="S15" i="388"/>
  <c r="R9" i="388"/>
  <c r="Q9" i="388"/>
  <c r="P9" i="388"/>
  <c r="O9" i="388"/>
  <c r="O13" i="388"/>
  <c r="O15" i="388"/>
  <c r="N9" i="388"/>
  <c r="N15" i="388"/>
  <c r="M9" i="388"/>
  <c r="L9" i="388"/>
  <c r="K9" i="388"/>
  <c r="K13" i="388"/>
  <c r="K15" i="388"/>
  <c r="J9" i="388"/>
  <c r="J13" i="388"/>
  <c r="J15" i="388"/>
  <c r="I9" i="388"/>
  <c r="H9" i="388"/>
  <c r="G9" i="388"/>
  <c r="E14" i="388"/>
  <c r="E12" i="388"/>
  <c r="D12" i="388"/>
  <c r="C12" i="388"/>
  <c r="E11" i="388"/>
  <c r="E10" i="388"/>
  <c r="E9" i="388"/>
  <c r="V32" i="59"/>
  <c r="U32" i="59"/>
  <c r="T32" i="59"/>
  <c r="S32" i="59"/>
  <c r="R32" i="59"/>
  <c r="Q32" i="59"/>
  <c r="P32" i="59"/>
  <c r="O32" i="59"/>
  <c r="N32" i="59"/>
  <c r="M32" i="59"/>
  <c r="L32" i="59"/>
  <c r="K32" i="59"/>
  <c r="J32" i="59"/>
  <c r="I32" i="59"/>
  <c r="H32" i="59"/>
  <c r="G32" i="59"/>
  <c r="V30" i="59"/>
  <c r="U30" i="59"/>
  <c r="T30" i="59"/>
  <c r="S30" i="59"/>
  <c r="R30" i="59"/>
  <c r="Q30" i="59"/>
  <c r="P30" i="59"/>
  <c r="O30" i="59"/>
  <c r="N30" i="59"/>
  <c r="M30" i="59"/>
  <c r="L30" i="59"/>
  <c r="K30" i="59"/>
  <c r="J30" i="59"/>
  <c r="I30" i="59"/>
  <c r="H30" i="59"/>
  <c r="G30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V28" i="59"/>
  <c r="U28" i="59"/>
  <c r="T28" i="59"/>
  <c r="S28" i="59"/>
  <c r="R28" i="59"/>
  <c r="Q28" i="59"/>
  <c r="P28" i="59"/>
  <c r="O28" i="59"/>
  <c r="N28" i="59"/>
  <c r="M28" i="59"/>
  <c r="L28" i="59"/>
  <c r="K28" i="59"/>
  <c r="J28" i="59"/>
  <c r="I28" i="59"/>
  <c r="H28" i="59"/>
  <c r="G28" i="59"/>
  <c r="V27" i="59"/>
  <c r="V31" i="59"/>
  <c r="V33" i="59"/>
  <c r="U27" i="59"/>
  <c r="T27" i="59"/>
  <c r="S27" i="59"/>
  <c r="S31" i="59"/>
  <c r="R27" i="59"/>
  <c r="Q27" i="59"/>
  <c r="P27" i="59"/>
  <c r="P31" i="59"/>
  <c r="O27" i="59"/>
  <c r="N27" i="59"/>
  <c r="M27" i="59"/>
  <c r="L27" i="59"/>
  <c r="K27" i="59"/>
  <c r="J27" i="59"/>
  <c r="I27" i="59"/>
  <c r="H27" i="59"/>
  <c r="G27" i="59"/>
  <c r="E32" i="59"/>
  <c r="E30" i="59"/>
  <c r="E29" i="59"/>
  <c r="E28" i="59"/>
  <c r="E27" i="59"/>
  <c r="Q24" i="363"/>
  <c r="I24" i="363"/>
  <c r="G24" i="363"/>
  <c r="F23" i="363"/>
  <c r="D23" i="363"/>
  <c r="V22" i="363"/>
  <c r="V24" i="363"/>
  <c r="U22" i="363"/>
  <c r="U24" i="363"/>
  <c r="T22" i="363"/>
  <c r="T24" i="363"/>
  <c r="S22" i="363"/>
  <c r="S24" i="363"/>
  <c r="R22" i="363"/>
  <c r="R24" i="363"/>
  <c r="Q22" i="363"/>
  <c r="P22" i="363"/>
  <c r="P24" i="363"/>
  <c r="O22" i="363"/>
  <c r="O24" i="363"/>
  <c r="N22" i="363"/>
  <c r="N24" i="363"/>
  <c r="M22" i="363"/>
  <c r="M24" i="363"/>
  <c r="L22" i="363"/>
  <c r="L24" i="363"/>
  <c r="K22" i="363"/>
  <c r="K24" i="363"/>
  <c r="J22" i="363"/>
  <c r="J24" i="363"/>
  <c r="I22" i="363"/>
  <c r="H22" i="363"/>
  <c r="G22" i="363"/>
  <c r="E22" i="363"/>
  <c r="E24" i="363"/>
  <c r="F21" i="363"/>
  <c r="D21" i="363"/>
  <c r="C21" i="363"/>
  <c r="F20" i="363"/>
  <c r="D20" i="363"/>
  <c r="C20" i="363"/>
  <c r="F19" i="363"/>
  <c r="D19" i="363"/>
  <c r="C19" i="363"/>
  <c r="F18" i="363"/>
  <c r="D18" i="363"/>
  <c r="C18" i="363"/>
  <c r="V33" i="442"/>
  <c r="R33" i="442"/>
  <c r="F32" i="442"/>
  <c r="D32" i="442"/>
  <c r="V31" i="442"/>
  <c r="U31" i="442"/>
  <c r="U33" i="442"/>
  <c r="T31" i="442"/>
  <c r="T33" i="442"/>
  <c r="S31" i="442"/>
  <c r="S33" i="442"/>
  <c r="R31" i="442"/>
  <c r="Q31" i="442"/>
  <c r="Q34" i="442"/>
  <c r="P31" i="442"/>
  <c r="P33" i="442"/>
  <c r="O31" i="442"/>
  <c r="O33" i="442"/>
  <c r="N31" i="442"/>
  <c r="N33" i="442"/>
  <c r="M31" i="442"/>
  <c r="M33" i="442"/>
  <c r="L31" i="442"/>
  <c r="L33" i="442"/>
  <c r="K31" i="442"/>
  <c r="K33" i="442"/>
  <c r="J31" i="442"/>
  <c r="J33" i="442"/>
  <c r="I31" i="442"/>
  <c r="I33" i="442"/>
  <c r="H31" i="442"/>
  <c r="G31" i="442"/>
  <c r="G33" i="442"/>
  <c r="E31" i="442"/>
  <c r="E33" i="442"/>
  <c r="F30" i="442"/>
  <c r="D30" i="442"/>
  <c r="C30" i="442"/>
  <c r="F29" i="442"/>
  <c r="D29" i="442"/>
  <c r="C29" i="442"/>
  <c r="F28" i="442"/>
  <c r="D28" i="442"/>
  <c r="C28" i="442"/>
  <c r="F27" i="442"/>
  <c r="D27" i="442"/>
  <c r="C27" i="442"/>
  <c r="U24" i="442"/>
  <c r="M24" i="442"/>
  <c r="F23" i="442"/>
  <c r="D23" i="442"/>
  <c r="V22" i="442"/>
  <c r="V24" i="442"/>
  <c r="U22" i="442"/>
  <c r="T22" i="442"/>
  <c r="T24" i="442"/>
  <c r="S22" i="442"/>
  <c r="S24" i="442"/>
  <c r="R22" i="442"/>
  <c r="R24" i="442"/>
  <c r="Q22" i="442"/>
  <c r="P22" i="442"/>
  <c r="P24" i="442"/>
  <c r="O22" i="442"/>
  <c r="O24" i="442"/>
  <c r="N22" i="442"/>
  <c r="N24" i="442"/>
  <c r="M22" i="442"/>
  <c r="L22" i="442"/>
  <c r="L24" i="442"/>
  <c r="K22" i="442"/>
  <c r="K24" i="442"/>
  <c r="J22" i="442"/>
  <c r="J24" i="442"/>
  <c r="I22" i="442"/>
  <c r="I24" i="442"/>
  <c r="H22" i="442"/>
  <c r="H24" i="442"/>
  <c r="G22" i="442"/>
  <c r="G24" i="442"/>
  <c r="E22" i="442"/>
  <c r="E24" i="442"/>
  <c r="F21" i="442"/>
  <c r="D21" i="442"/>
  <c r="C21" i="442"/>
  <c r="F20" i="442"/>
  <c r="D20" i="442"/>
  <c r="C20" i="442"/>
  <c r="F19" i="442"/>
  <c r="D19" i="442"/>
  <c r="C19" i="442"/>
  <c r="F18" i="442"/>
  <c r="D18" i="442"/>
  <c r="C18" i="442"/>
  <c r="O15" i="442"/>
  <c r="F14" i="442"/>
  <c r="D14" i="442"/>
  <c r="V13" i="442"/>
  <c r="V15" i="442"/>
  <c r="U13" i="442"/>
  <c r="U15" i="442"/>
  <c r="T13" i="442"/>
  <c r="T15" i="442"/>
  <c r="S13" i="442"/>
  <c r="S15" i="442"/>
  <c r="R13" i="442"/>
  <c r="R15" i="442"/>
  <c r="Q13" i="442"/>
  <c r="P13" i="442"/>
  <c r="P15" i="442"/>
  <c r="O13" i="442"/>
  <c r="N13" i="442"/>
  <c r="N15" i="442"/>
  <c r="M13" i="442"/>
  <c r="M15" i="442"/>
  <c r="L13" i="442"/>
  <c r="L15" i="442"/>
  <c r="K13" i="442"/>
  <c r="K15" i="442"/>
  <c r="J13" i="442"/>
  <c r="J15" i="442"/>
  <c r="I13" i="442"/>
  <c r="I15" i="442"/>
  <c r="H13" i="442"/>
  <c r="H15" i="442"/>
  <c r="G13" i="442"/>
  <c r="G15" i="442"/>
  <c r="E13" i="442"/>
  <c r="E15" i="442"/>
  <c r="F12" i="442"/>
  <c r="D12" i="442"/>
  <c r="C12" i="442"/>
  <c r="F11" i="442"/>
  <c r="D11" i="442"/>
  <c r="C11" i="442"/>
  <c r="F10" i="442"/>
  <c r="D10" i="442"/>
  <c r="C10" i="442"/>
  <c r="F9" i="442"/>
  <c r="D9" i="442"/>
  <c r="C9" i="442"/>
  <c r="V33" i="440"/>
  <c r="T33" i="440"/>
  <c r="P33" i="440"/>
  <c r="O33" i="440"/>
  <c r="J33" i="440"/>
  <c r="F32" i="440"/>
  <c r="D32" i="440"/>
  <c r="V31" i="440"/>
  <c r="U31" i="440"/>
  <c r="U33" i="440"/>
  <c r="T31" i="440"/>
  <c r="S31" i="440"/>
  <c r="S33" i="440"/>
  <c r="R31" i="440"/>
  <c r="R33" i="440"/>
  <c r="Q31" i="440"/>
  <c r="Q34" i="440"/>
  <c r="P31" i="440"/>
  <c r="O31" i="440"/>
  <c r="N31" i="440"/>
  <c r="N33" i="440"/>
  <c r="M31" i="440"/>
  <c r="M33" i="440"/>
  <c r="L31" i="440"/>
  <c r="L33" i="440"/>
  <c r="K31" i="440"/>
  <c r="K33" i="440"/>
  <c r="J31" i="440"/>
  <c r="I31" i="440"/>
  <c r="H31" i="440"/>
  <c r="H33" i="440"/>
  <c r="G31" i="440"/>
  <c r="E31" i="440"/>
  <c r="E33" i="440"/>
  <c r="F30" i="440"/>
  <c r="D30" i="440"/>
  <c r="C30" i="440"/>
  <c r="F29" i="440"/>
  <c r="D29" i="440"/>
  <c r="C29" i="440"/>
  <c r="F28" i="440"/>
  <c r="D28" i="440"/>
  <c r="C28" i="440"/>
  <c r="F27" i="440"/>
  <c r="D27" i="440"/>
  <c r="C27" i="440"/>
  <c r="V24" i="440"/>
  <c r="U24" i="440"/>
  <c r="O24" i="440"/>
  <c r="J24" i="440"/>
  <c r="I24" i="440"/>
  <c r="F23" i="440"/>
  <c r="D23" i="440"/>
  <c r="V22" i="440"/>
  <c r="U22" i="440"/>
  <c r="T22" i="440"/>
  <c r="T25" i="440"/>
  <c r="S22" i="440"/>
  <c r="S24" i="440"/>
  <c r="R22" i="440"/>
  <c r="R24" i="440"/>
  <c r="Q22" i="440"/>
  <c r="Q24" i="440"/>
  <c r="P22" i="440"/>
  <c r="P24" i="440"/>
  <c r="O22" i="440"/>
  <c r="N22" i="440"/>
  <c r="N24" i="440"/>
  <c r="M22" i="440"/>
  <c r="M24" i="440"/>
  <c r="L22" i="440"/>
  <c r="L24" i="440"/>
  <c r="K22" i="440"/>
  <c r="K24" i="440"/>
  <c r="J22" i="440"/>
  <c r="I22" i="440"/>
  <c r="H22" i="440"/>
  <c r="F22" i="440"/>
  <c r="G22" i="440"/>
  <c r="G24" i="440"/>
  <c r="E22" i="440"/>
  <c r="E24" i="440"/>
  <c r="F21" i="440"/>
  <c r="D21" i="440"/>
  <c r="C21" i="440"/>
  <c r="F20" i="440"/>
  <c r="D20" i="440"/>
  <c r="C20" i="440"/>
  <c r="F19" i="440"/>
  <c r="D19" i="440"/>
  <c r="C19" i="440"/>
  <c r="F18" i="440"/>
  <c r="D18" i="440"/>
  <c r="C18" i="440"/>
  <c r="U15" i="440"/>
  <c r="T15" i="440"/>
  <c r="O15" i="440"/>
  <c r="H15" i="440"/>
  <c r="F14" i="440"/>
  <c r="V13" i="440"/>
  <c r="V15" i="440"/>
  <c r="U13" i="440"/>
  <c r="T13" i="440"/>
  <c r="S13" i="440"/>
  <c r="S15" i="440"/>
  <c r="R13" i="440"/>
  <c r="R15" i="440"/>
  <c r="Q13" i="440"/>
  <c r="P13" i="440"/>
  <c r="P15" i="440"/>
  <c r="O13" i="440"/>
  <c r="N13" i="440"/>
  <c r="N15" i="440"/>
  <c r="M13" i="440"/>
  <c r="M15" i="440"/>
  <c r="L13" i="440"/>
  <c r="L15" i="440"/>
  <c r="K13" i="440"/>
  <c r="K15" i="440"/>
  <c r="J13" i="440"/>
  <c r="J15" i="440"/>
  <c r="I13" i="440"/>
  <c r="F13" i="440"/>
  <c r="H13" i="440"/>
  <c r="G13" i="440"/>
  <c r="G15" i="440"/>
  <c r="E13" i="440"/>
  <c r="E15" i="440"/>
  <c r="F12" i="440"/>
  <c r="D12" i="440"/>
  <c r="C12" i="440"/>
  <c r="F11" i="440"/>
  <c r="D11" i="440"/>
  <c r="C11" i="440"/>
  <c r="F10" i="440"/>
  <c r="D10" i="440"/>
  <c r="C10" i="440"/>
  <c r="F9" i="440"/>
  <c r="D9" i="440"/>
  <c r="C9" i="440"/>
  <c r="V32" i="71"/>
  <c r="V14" i="71"/>
  <c r="V32" i="129"/>
  <c r="U32" i="71"/>
  <c r="U14" i="71"/>
  <c r="T32" i="71"/>
  <c r="T14" i="71"/>
  <c r="S32" i="71"/>
  <c r="S14" i="71"/>
  <c r="R32" i="71"/>
  <c r="Q32" i="71"/>
  <c r="Q14" i="71"/>
  <c r="P32" i="71"/>
  <c r="P14" i="71"/>
  <c r="O32" i="71"/>
  <c r="O14" i="71"/>
  <c r="N32" i="71"/>
  <c r="N14" i="71"/>
  <c r="M32" i="71"/>
  <c r="L32" i="71"/>
  <c r="K32" i="71"/>
  <c r="K14" i="71"/>
  <c r="K32" i="129"/>
  <c r="J32" i="71"/>
  <c r="I32" i="71"/>
  <c r="I14" i="71"/>
  <c r="H32" i="71"/>
  <c r="H14" i="71"/>
  <c r="G32" i="71"/>
  <c r="G14" i="71"/>
  <c r="V30" i="71"/>
  <c r="V12" i="71"/>
  <c r="V30" i="129"/>
  <c r="U30" i="71"/>
  <c r="U12" i="71"/>
  <c r="U30" i="129"/>
  <c r="T30" i="71"/>
  <c r="T12" i="71"/>
  <c r="T30" i="129"/>
  <c r="S30" i="71"/>
  <c r="S12" i="71"/>
  <c r="S30" i="129"/>
  <c r="R30" i="71"/>
  <c r="R12" i="71"/>
  <c r="R30" i="129"/>
  <c r="Q30" i="71"/>
  <c r="Q12" i="71"/>
  <c r="Q30" i="129"/>
  <c r="P30" i="71"/>
  <c r="P12" i="71"/>
  <c r="P30" i="129"/>
  <c r="O30" i="71"/>
  <c r="N30" i="71"/>
  <c r="N12" i="71"/>
  <c r="N30" i="129"/>
  <c r="M30" i="71"/>
  <c r="M12" i="71"/>
  <c r="M30" i="129"/>
  <c r="L30" i="71"/>
  <c r="L12" i="71"/>
  <c r="L30" i="129"/>
  <c r="K30" i="71"/>
  <c r="K12" i="71"/>
  <c r="K30" i="129"/>
  <c r="J30" i="71"/>
  <c r="J12" i="71"/>
  <c r="J30" i="129"/>
  <c r="I30" i="71"/>
  <c r="H30" i="71"/>
  <c r="H12" i="71"/>
  <c r="H30" i="129"/>
  <c r="G30" i="71"/>
  <c r="G12" i="71"/>
  <c r="G30" i="129"/>
  <c r="V29" i="71"/>
  <c r="V11" i="71"/>
  <c r="V29" i="129"/>
  <c r="U29" i="71"/>
  <c r="T29" i="71"/>
  <c r="T11" i="71"/>
  <c r="T29" i="129"/>
  <c r="S29" i="71"/>
  <c r="S11" i="71"/>
  <c r="S29" i="129"/>
  <c r="R29" i="71"/>
  <c r="R11" i="71"/>
  <c r="R29" i="129"/>
  <c r="Q29" i="71"/>
  <c r="Q11" i="71"/>
  <c r="Q29" i="129"/>
  <c r="P29" i="71"/>
  <c r="P11" i="71"/>
  <c r="P29" i="129"/>
  <c r="O29" i="71"/>
  <c r="O11" i="71"/>
  <c r="O29" i="129"/>
  <c r="N29" i="71"/>
  <c r="N11" i="71"/>
  <c r="N29" i="129"/>
  <c r="M29" i="71"/>
  <c r="M11" i="71"/>
  <c r="M29" i="129"/>
  <c r="L29" i="71"/>
  <c r="L11" i="71"/>
  <c r="L29" i="129"/>
  <c r="K29" i="71"/>
  <c r="K11" i="71"/>
  <c r="K29" i="129"/>
  <c r="J29" i="71"/>
  <c r="J11" i="71"/>
  <c r="I29" i="71"/>
  <c r="I11" i="71"/>
  <c r="I29" i="129"/>
  <c r="H29" i="71"/>
  <c r="H11" i="71"/>
  <c r="H29" i="129"/>
  <c r="G29" i="71"/>
  <c r="G11" i="71"/>
  <c r="V28" i="71"/>
  <c r="V10" i="71"/>
  <c r="U28" i="71"/>
  <c r="U10" i="71"/>
  <c r="U28" i="129"/>
  <c r="T28" i="71"/>
  <c r="S28" i="71"/>
  <c r="S10" i="71"/>
  <c r="S28" i="129"/>
  <c r="R28" i="71"/>
  <c r="Q28" i="71"/>
  <c r="Q10" i="71"/>
  <c r="P28" i="71"/>
  <c r="P10" i="71"/>
  <c r="P28" i="129"/>
  <c r="O28" i="71"/>
  <c r="O10" i="71"/>
  <c r="N28" i="71"/>
  <c r="M28" i="71"/>
  <c r="M10" i="71"/>
  <c r="M28" i="129"/>
  <c r="L28" i="71"/>
  <c r="L10" i="71"/>
  <c r="L28" i="129"/>
  <c r="K28" i="71"/>
  <c r="J28" i="71"/>
  <c r="J31" i="71"/>
  <c r="J10" i="71"/>
  <c r="J28" i="129"/>
  <c r="I28" i="71"/>
  <c r="I31" i="71"/>
  <c r="I33" i="71"/>
  <c r="H28" i="71"/>
  <c r="G28" i="71"/>
  <c r="G10" i="71"/>
  <c r="G28" i="129"/>
  <c r="V27" i="71"/>
  <c r="V9" i="71"/>
  <c r="U27" i="71"/>
  <c r="T27" i="71"/>
  <c r="T31" i="71"/>
  <c r="T33" i="71"/>
  <c r="S27" i="71"/>
  <c r="S9" i="71"/>
  <c r="R27" i="71"/>
  <c r="R9" i="71"/>
  <c r="R27" i="129"/>
  <c r="Q27" i="71"/>
  <c r="Q9" i="71"/>
  <c r="P27" i="71"/>
  <c r="O27" i="71"/>
  <c r="O31" i="71"/>
  <c r="N27" i="71"/>
  <c r="M27" i="71"/>
  <c r="M9" i="71"/>
  <c r="L27" i="71"/>
  <c r="L9" i="71"/>
  <c r="L27" i="129"/>
  <c r="K27" i="71"/>
  <c r="J27" i="71"/>
  <c r="I27" i="71"/>
  <c r="I9" i="71"/>
  <c r="H27" i="71"/>
  <c r="G27" i="71"/>
  <c r="G9" i="71"/>
  <c r="G27" i="129"/>
  <c r="E32" i="71"/>
  <c r="E30" i="71"/>
  <c r="E12" i="71"/>
  <c r="E29" i="71"/>
  <c r="E11" i="71"/>
  <c r="E28" i="71"/>
  <c r="E10" i="71"/>
  <c r="E28" i="129"/>
  <c r="E27" i="71"/>
  <c r="S33" i="397"/>
  <c r="Q33" i="397"/>
  <c r="I33" i="397"/>
  <c r="F32" i="397"/>
  <c r="D32" i="397"/>
  <c r="V31" i="397"/>
  <c r="V33" i="397"/>
  <c r="U31" i="397"/>
  <c r="U33" i="397"/>
  <c r="T31" i="397"/>
  <c r="T33" i="397"/>
  <c r="S31" i="397"/>
  <c r="R31" i="397"/>
  <c r="R33" i="397"/>
  <c r="Q31" i="397"/>
  <c r="P31" i="397"/>
  <c r="P33" i="397"/>
  <c r="O31" i="397"/>
  <c r="O33" i="397"/>
  <c r="N31" i="397"/>
  <c r="N33" i="397"/>
  <c r="M31" i="397"/>
  <c r="M33" i="397"/>
  <c r="L31" i="397"/>
  <c r="L33" i="397"/>
  <c r="K31" i="397"/>
  <c r="K33" i="397"/>
  <c r="J31" i="397"/>
  <c r="J33" i="397"/>
  <c r="I31" i="397"/>
  <c r="H31" i="397"/>
  <c r="F31" i="397"/>
  <c r="G31" i="397"/>
  <c r="G33" i="397"/>
  <c r="E31" i="397"/>
  <c r="F30" i="397"/>
  <c r="D30" i="397"/>
  <c r="C30" i="397"/>
  <c r="F29" i="397"/>
  <c r="D29" i="397"/>
  <c r="C29" i="397"/>
  <c r="F28" i="397"/>
  <c r="D28" i="397"/>
  <c r="C28" i="397"/>
  <c r="F27" i="397"/>
  <c r="D27" i="397"/>
  <c r="C27" i="397"/>
  <c r="F23" i="397"/>
  <c r="V22" i="397"/>
  <c r="V24" i="397"/>
  <c r="U22" i="397"/>
  <c r="U25" i="397"/>
  <c r="T22" i="397"/>
  <c r="T24" i="397"/>
  <c r="S22" i="397"/>
  <c r="S24" i="397"/>
  <c r="R22" i="397"/>
  <c r="R24" i="397"/>
  <c r="Q22" i="397"/>
  <c r="Q24" i="397"/>
  <c r="P22" i="397"/>
  <c r="P24" i="397"/>
  <c r="O22" i="397"/>
  <c r="O24" i="397"/>
  <c r="N22" i="397"/>
  <c r="N24" i="397"/>
  <c r="M22" i="397"/>
  <c r="M24" i="397"/>
  <c r="L22" i="397"/>
  <c r="L24" i="397"/>
  <c r="K22" i="397"/>
  <c r="K24" i="397"/>
  <c r="J22" i="397"/>
  <c r="J24" i="397"/>
  <c r="I22" i="397"/>
  <c r="I24" i="397"/>
  <c r="H22" i="397"/>
  <c r="H24" i="397"/>
  <c r="G22" i="397"/>
  <c r="G24" i="397"/>
  <c r="E22" i="397"/>
  <c r="F21" i="397"/>
  <c r="D21" i="397"/>
  <c r="C21" i="397"/>
  <c r="F20" i="397"/>
  <c r="D20" i="397"/>
  <c r="C20" i="397"/>
  <c r="F19" i="397"/>
  <c r="D19" i="397"/>
  <c r="C19" i="397"/>
  <c r="F18" i="397"/>
  <c r="D18" i="397"/>
  <c r="C18" i="397"/>
  <c r="F14" i="439"/>
  <c r="V13" i="439"/>
  <c r="V15" i="439"/>
  <c r="U13" i="439"/>
  <c r="U15" i="439"/>
  <c r="T13" i="439"/>
  <c r="T15" i="439"/>
  <c r="S13" i="439"/>
  <c r="S15" i="439"/>
  <c r="R13" i="439"/>
  <c r="R15" i="439"/>
  <c r="Q13" i="439"/>
  <c r="Q15" i="439"/>
  <c r="P13" i="439"/>
  <c r="P15" i="439"/>
  <c r="O13" i="439"/>
  <c r="O15" i="439"/>
  <c r="N13" i="439"/>
  <c r="M13" i="439"/>
  <c r="M15" i="439"/>
  <c r="L13" i="439"/>
  <c r="L15" i="439"/>
  <c r="K13" i="439"/>
  <c r="K15" i="439"/>
  <c r="J13" i="439"/>
  <c r="J15" i="439"/>
  <c r="I13" i="439"/>
  <c r="I15" i="439"/>
  <c r="H13" i="439"/>
  <c r="H15" i="439"/>
  <c r="G13" i="439"/>
  <c r="G15" i="439"/>
  <c r="E13" i="439"/>
  <c r="E15" i="439"/>
  <c r="F12" i="439"/>
  <c r="D12" i="439"/>
  <c r="C12" i="439"/>
  <c r="F11" i="439"/>
  <c r="D11" i="439"/>
  <c r="C11" i="439"/>
  <c r="F10" i="439"/>
  <c r="D10" i="439"/>
  <c r="C10" i="439"/>
  <c r="F9" i="439"/>
  <c r="D9" i="439"/>
  <c r="C9" i="439"/>
  <c r="I23" i="129"/>
  <c r="V23" i="307"/>
  <c r="U23" i="307"/>
  <c r="U14" i="307"/>
  <c r="T23" i="307"/>
  <c r="T14" i="307"/>
  <c r="S23" i="307"/>
  <c r="S14" i="307"/>
  <c r="R23" i="307"/>
  <c r="R14" i="307"/>
  <c r="Q23" i="307"/>
  <c r="Q14" i="307"/>
  <c r="P23" i="307"/>
  <c r="O23" i="307"/>
  <c r="O14" i="307"/>
  <c r="N23" i="307"/>
  <c r="M23" i="307"/>
  <c r="M14" i="307"/>
  <c r="L23" i="307"/>
  <c r="L14" i="307"/>
  <c r="K23" i="307"/>
  <c r="J23" i="307"/>
  <c r="J14" i="307"/>
  <c r="I23" i="307"/>
  <c r="H23" i="307"/>
  <c r="H14" i="307"/>
  <c r="G23" i="307"/>
  <c r="G14" i="307"/>
  <c r="V21" i="307"/>
  <c r="V12" i="307"/>
  <c r="U21" i="307"/>
  <c r="U12" i="307"/>
  <c r="T21" i="307"/>
  <c r="T12" i="307"/>
  <c r="S21" i="307"/>
  <c r="S12" i="307"/>
  <c r="R21" i="307"/>
  <c r="R12" i="307"/>
  <c r="Q21" i="307"/>
  <c r="Q12" i="307"/>
  <c r="P21" i="307"/>
  <c r="P12" i="307"/>
  <c r="O21" i="307"/>
  <c r="O12" i="307"/>
  <c r="N21" i="307"/>
  <c r="N12" i="307"/>
  <c r="M21" i="307"/>
  <c r="M12" i="307"/>
  <c r="L21" i="307"/>
  <c r="L12" i="307"/>
  <c r="K21" i="307"/>
  <c r="K12" i="307"/>
  <c r="J21" i="307"/>
  <c r="J12" i="307"/>
  <c r="I21" i="307"/>
  <c r="I12" i="307"/>
  <c r="H21" i="307"/>
  <c r="H12" i="307"/>
  <c r="G21" i="307"/>
  <c r="G12" i="307"/>
  <c r="V20" i="307"/>
  <c r="V11" i="307"/>
  <c r="U20" i="307"/>
  <c r="U11" i="307"/>
  <c r="T20" i="307"/>
  <c r="T11" i="307"/>
  <c r="S20" i="307"/>
  <c r="S11" i="307"/>
  <c r="R20" i="307"/>
  <c r="R11" i="307"/>
  <c r="Q20" i="307"/>
  <c r="Q11" i="307"/>
  <c r="P20" i="307"/>
  <c r="P11" i="307"/>
  <c r="O20" i="307"/>
  <c r="O11" i="307"/>
  <c r="N20" i="307"/>
  <c r="N11" i="307"/>
  <c r="M20" i="307"/>
  <c r="M11" i="307"/>
  <c r="L20" i="307"/>
  <c r="L11" i="307"/>
  <c r="K20" i="307"/>
  <c r="K11" i="307"/>
  <c r="J20" i="307"/>
  <c r="J11" i="307"/>
  <c r="I20" i="307"/>
  <c r="I11" i="307"/>
  <c r="H20" i="307"/>
  <c r="H11" i="307"/>
  <c r="G20" i="307"/>
  <c r="V19" i="307"/>
  <c r="V10" i="307"/>
  <c r="U19" i="307"/>
  <c r="T19" i="307"/>
  <c r="T10" i="307"/>
  <c r="S19" i="307"/>
  <c r="S10" i="307"/>
  <c r="R19" i="307"/>
  <c r="R10" i="307"/>
  <c r="Q19" i="307"/>
  <c r="P19" i="307"/>
  <c r="P10" i="307"/>
  <c r="O19" i="307"/>
  <c r="N19" i="307"/>
  <c r="N10" i="307"/>
  <c r="M19" i="307"/>
  <c r="M10" i="307"/>
  <c r="L19" i="307"/>
  <c r="L10" i="307"/>
  <c r="K19" i="307"/>
  <c r="J19" i="307"/>
  <c r="J10" i="307"/>
  <c r="I19" i="307"/>
  <c r="H19" i="307"/>
  <c r="H10" i="307"/>
  <c r="G19" i="307"/>
  <c r="V18" i="307"/>
  <c r="V9" i="307"/>
  <c r="U18" i="307"/>
  <c r="U9" i="307"/>
  <c r="T18" i="307"/>
  <c r="S18" i="307"/>
  <c r="S9" i="307"/>
  <c r="R18" i="307"/>
  <c r="Q18" i="307"/>
  <c r="Q9" i="307"/>
  <c r="P18" i="307"/>
  <c r="P9" i="307"/>
  <c r="O18" i="307"/>
  <c r="O9" i="307"/>
  <c r="N18" i="307"/>
  <c r="M18" i="307"/>
  <c r="M9" i="307"/>
  <c r="M13" i="307"/>
  <c r="L18" i="307"/>
  <c r="K18" i="307"/>
  <c r="K9" i="307"/>
  <c r="J18" i="307"/>
  <c r="J9" i="307"/>
  <c r="I18" i="307"/>
  <c r="I9" i="307"/>
  <c r="H18" i="307"/>
  <c r="G18" i="307"/>
  <c r="G9" i="307"/>
  <c r="E23" i="307"/>
  <c r="E21" i="307"/>
  <c r="E12" i="307"/>
  <c r="E20" i="307"/>
  <c r="E11" i="307"/>
  <c r="E19" i="307"/>
  <c r="E10" i="307"/>
  <c r="E18" i="307"/>
  <c r="E9" i="307"/>
  <c r="S33" i="423"/>
  <c r="F32" i="423"/>
  <c r="V31" i="423"/>
  <c r="V33" i="423"/>
  <c r="U31" i="423"/>
  <c r="T31" i="423"/>
  <c r="T33" i="423"/>
  <c r="S31" i="423"/>
  <c r="R31" i="423"/>
  <c r="R33" i="423"/>
  <c r="Q31" i="423"/>
  <c r="Q34" i="423"/>
  <c r="P31" i="423"/>
  <c r="P33" i="423"/>
  <c r="O31" i="423"/>
  <c r="O33" i="423"/>
  <c r="N31" i="423"/>
  <c r="N33" i="423"/>
  <c r="M31" i="423"/>
  <c r="M33" i="423"/>
  <c r="L31" i="423"/>
  <c r="L33" i="423"/>
  <c r="K31" i="423"/>
  <c r="K33" i="423"/>
  <c r="J31" i="423"/>
  <c r="J33" i="423"/>
  <c r="I31" i="423"/>
  <c r="I33" i="423"/>
  <c r="H31" i="423"/>
  <c r="H33" i="423"/>
  <c r="G31" i="423"/>
  <c r="G33" i="423"/>
  <c r="F31" i="423"/>
  <c r="E31" i="423"/>
  <c r="E33" i="423"/>
  <c r="F30" i="423"/>
  <c r="D30" i="423"/>
  <c r="C30" i="423"/>
  <c r="F29" i="423"/>
  <c r="D29" i="423"/>
  <c r="C29" i="423"/>
  <c r="F28" i="423"/>
  <c r="D28" i="423"/>
  <c r="C28" i="423"/>
  <c r="F27" i="423"/>
  <c r="D27" i="423"/>
  <c r="C27" i="423"/>
  <c r="F23" i="423"/>
  <c r="D23" i="423"/>
  <c r="V22" i="423"/>
  <c r="V24" i="423"/>
  <c r="U22" i="423"/>
  <c r="U24" i="423"/>
  <c r="T22" i="423"/>
  <c r="T24" i="423"/>
  <c r="S22" i="423"/>
  <c r="S24" i="423"/>
  <c r="R22" i="423"/>
  <c r="R24" i="423"/>
  <c r="Q22" i="423"/>
  <c r="Q24" i="423"/>
  <c r="P22" i="423"/>
  <c r="P24" i="423"/>
  <c r="O22" i="423"/>
  <c r="O24" i="423"/>
  <c r="N22" i="423"/>
  <c r="N24" i="423"/>
  <c r="M22" i="423"/>
  <c r="M24" i="423"/>
  <c r="L22" i="423"/>
  <c r="L24" i="423"/>
  <c r="K22" i="423"/>
  <c r="K24" i="423"/>
  <c r="J22" i="423"/>
  <c r="J24" i="423"/>
  <c r="I22" i="423"/>
  <c r="I24" i="423"/>
  <c r="H22" i="423"/>
  <c r="G22" i="423"/>
  <c r="G24" i="423"/>
  <c r="E22" i="423"/>
  <c r="F21" i="423"/>
  <c r="D21" i="423"/>
  <c r="C21" i="423"/>
  <c r="F20" i="423"/>
  <c r="D20" i="423"/>
  <c r="C20" i="423"/>
  <c r="F19" i="423"/>
  <c r="D19" i="423"/>
  <c r="C19" i="423"/>
  <c r="F18" i="423"/>
  <c r="D18" i="423"/>
  <c r="C18" i="423"/>
  <c r="V15" i="423"/>
  <c r="P15" i="423"/>
  <c r="N15" i="423"/>
  <c r="H15" i="423"/>
  <c r="F14" i="423"/>
  <c r="V13" i="423"/>
  <c r="U13" i="423"/>
  <c r="U15" i="423"/>
  <c r="T13" i="423"/>
  <c r="T15" i="423"/>
  <c r="S13" i="423"/>
  <c r="S15" i="423"/>
  <c r="R13" i="423"/>
  <c r="R15" i="423"/>
  <c r="Q13" i="423"/>
  <c r="Q15" i="423"/>
  <c r="P13" i="423"/>
  <c r="O13" i="423"/>
  <c r="O15" i="423"/>
  <c r="N13" i="423"/>
  <c r="M13" i="423"/>
  <c r="M15" i="423"/>
  <c r="L13" i="423"/>
  <c r="L15" i="423"/>
  <c r="K13" i="423"/>
  <c r="K15" i="423"/>
  <c r="J13" i="423"/>
  <c r="J15" i="423"/>
  <c r="I13" i="423"/>
  <c r="I15" i="423"/>
  <c r="H13" i="423"/>
  <c r="G13" i="423"/>
  <c r="G15" i="423"/>
  <c r="E13" i="423"/>
  <c r="E15" i="423"/>
  <c r="F12" i="423"/>
  <c r="D12" i="423"/>
  <c r="C12" i="423"/>
  <c r="F11" i="423"/>
  <c r="D11" i="423"/>
  <c r="C11" i="423"/>
  <c r="F10" i="423"/>
  <c r="D10" i="423"/>
  <c r="C10" i="423"/>
  <c r="F9" i="423"/>
  <c r="D9" i="423"/>
  <c r="C9" i="423"/>
  <c r="Q33" i="422"/>
  <c r="F32" i="422"/>
  <c r="D32" i="422"/>
  <c r="C32" i="422"/>
  <c r="V31" i="422"/>
  <c r="V33" i="422"/>
  <c r="U31" i="422"/>
  <c r="U33" i="422"/>
  <c r="T31" i="422"/>
  <c r="T34" i="422"/>
  <c r="S31" i="422"/>
  <c r="S33" i="422"/>
  <c r="R31" i="422"/>
  <c r="R33" i="422"/>
  <c r="Q31" i="422"/>
  <c r="P31" i="422"/>
  <c r="P33" i="422"/>
  <c r="O31" i="422"/>
  <c r="O34" i="422"/>
  <c r="N31" i="422"/>
  <c r="N33" i="422"/>
  <c r="M31" i="422"/>
  <c r="M33" i="422"/>
  <c r="L31" i="422"/>
  <c r="L33" i="422"/>
  <c r="K31" i="422"/>
  <c r="K33" i="422"/>
  <c r="J31" i="422"/>
  <c r="J33" i="422"/>
  <c r="I31" i="422"/>
  <c r="I33" i="422"/>
  <c r="H31" i="422"/>
  <c r="H33" i="422"/>
  <c r="G31" i="422"/>
  <c r="G33" i="422"/>
  <c r="E31" i="422"/>
  <c r="E33" i="422"/>
  <c r="F30" i="422"/>
  <c r="D30" i="422"/>
  <c r="C30" i="422"/>
  <c r="F29" i="422"/>
  <c r="D29" i="422"/>
  <c r="C29" i="422"/>
  <c r="F28" i="422"/>
  <c r="D28" i="422"/>
  <c r="C28" i="422"/>
  <c r="F27" i="422"/>
  <c r="D27" i="422"/>
  <c r="C27" i="422"/>
  <c r="U33" i="438"/>
  <c r="Q33" i="438"/>
  <c r="I33" i="438"/>
  <c r="G33" i="438"/>
  <c r="F32" i="438"/>
  <c r="D32" i="438"/>
  <c r="V31" i="438"/>
  <c r="V33" i="438"/>
  <c r="U31" i="438"/>
  <c r="U34" i="438"/>
  <c r="T31" i="438"/>
  <c r="T33" i="438"/>
  <c r="S31" i="438"/>
  <c r="S33" i="438"/>
  <c r="R31" i="438"/>
  <c r="R33" i="438"/>
  <c r="Q31" i="438"/>
  <c r="P31" i="438"/>
  <c r="P33" i="438"/>
  <c r="O31" i="438"/>
  <c r="O33" i="438"/>
  <c r="N31" i="438"/>
  <c r="N33" i="438"/>
  <c r="M31" i="438"/>
  <c r="M33" i="438"/>
  <c r="L31" i="438"/>
  <c r="K31" i="438"/>
  <c r="K33" i="438"/>
  <c r="J31" i="438"/>
  <c r="J33" i="438"/>
  <c r="I31" i="438"/>
  <c r="H31" i="438"/>
  <c r="G31" i="438"/>
  <c r="E31" i="438"/>
  <c r="E33" i="438"/>
  <c r="F30" i="438"/>
  <c r="D30" i="438"/>
  <c r="C30" i="438"/>
  <c r="F29" i="438"/>
  <c r="D29" i="438"/>
  <c r="C29" i="438"/>
  <c r="F28" i="438"/>
  <c r="D28" i="438"/>
  <c r="C28" i="438"/>
  <c r="F27" i="438"/>
  <c r="D27" i="438"/>
  <c r="C27" i="438"/>
  <c r="S24" i="438"/>
  <c r="K24" i="438"/>
  <c r="F23" i="438"/>
  <c r="D23" i="438"/>
  <c r="V22" i="438"/>
  <c r="V24" i="438"/>
  <c r="U22" i="438"/>
  <c r="U25" i="438"/>
  <c r="T22" i="438"/>
  <c r="T24" i="438"/>
  <c r="S22" i="438"/>
  <c r="R22" i="438"/>
  <c r="R24" i="438"/>
  <c r="Q22" i="438"/>
  <c r="Q24" i="438"/>
  <c r="P22" i="438"/>
  <c r="P24" i="438"/>
  <c r="O22" i="438"/>
  <c r="O24" i="438"/>
  <c r="N22" i="438"/>
  <c r="N24" i="438"/>
  <c r="M22" i="438"/>
  <c r="M24" i="438"/>
  <c r="L22" i="438"/>
  <c r="L24" i="438"/>
  <c r="K22" i="438"/>
  <c r="J22" i="438"/>
  <c r="J24" i="438"/>
  <c r="I22" i="438"/>
  <c r="I24" i="438"/>
  <c r="H22" i="438"/>
  <c r="H24" i="438"/>
  <c r="G22" i="438"/>
  <c r="G24" i="438"/>
  <c r="E22" i="438"/>
  <c r="F21" i="438"/>
  <c r="D21" i="438"/>
  <c r="C21" i="438"/>
  <c r="F20" i="438"/>
  <c r="D20" i="438"/>
  <c r="C20" i="438"/>
  <c r="F19" i="438"/>
  <c r="D19" i="438"/>
  <c r="C19" i="438"/>
  <c r="F18" i="438"/>
  <c r="D18" i="438"/>
  <c r="C18" i="438"/>
  <c r="S15" i="438"/>
  <c r="M15" i="438"/>
  <c r="K15" i="438"/>
  <c r="E15" i="438"/>
  <c r="F14" i="438"/>
  <c r="V13" i="438"/>
  <c r="V15" i="438"/>
  <c r="U13" i="438"/>
  <c r="U15" i="438"/>
  <c r="T13" i="438"/>
  <c r="T15" i="438"/>
  <c r="S13" i="438"/>
  <c r="R13" i="438"/>
  <c r="R15" i="438"/>
  <c r="Q13" i="438"/>
  <c r="Q15" i="438"/>
  <c r="P13" i="438"/>
  <c r="P15" i="438"/>
  <c r="O13" i="438"/>
  <c r="O15" i="438"/>
  <c r="N13" i="438"/>
  <c r="N15" i="438"/>
  <c r="M13" i="438"/>
  <c r="L13" i="438"/>
  <c r="L15" i="438"/>
  <c r="K13" i="438"/>
  <c r="J13" i="438"/>
  <c r="J15" i="438"/>
  <c r="I13" i="438"/>
  <c r="I15" i="438"/>
  <c r="H13" i="438"/>
  <c r="H15" i="438"/>
  <c r="G13" i="438"/>
  <c r="G15" i="438"/>
  <c r="F13" i="438"/>
  <c r="E13" i="438"/>
  <c r="F12" i="438"/>
  <c r="D12" i="438"/>
  <c r="C12" i="438"/>
  <c r="F11" i="438"/>
  <c r="D11" i="438"/>
  <c r="C11" i="438"/>
  <c r="F10" i="438"/>
  <c r="D10" i="438"/>
  <c r="C10" i="438"/>
  <c r="F9" i="438"/>
  <c r="D9" i="438"/>
  <c r="C9" i="438"/>
  <c r="V33" i="437"/>
  <c r="N33" i="437"/>
  <c r="F32" i="437"/>
  <c r="D32" i="437"/>
  <c r="V31" i="437"/>
  <c r="U31" i="437"/>
  <c r="U33" i="437"/>
  <c r="T31" i="437"/>
  <c r="T33" i="437"/>
  <c r="S31" i="437"/>
  <c r="S33" i="437"/>
  <c r="R31" i="437"/>
  <c r="R33" i="437"/>
  <c r="Q31" i="437"/>
  <c r="Q33" i="437"/>
  <c r="P31" i="437"/>
  <c r="P33" i="437"/>
  <c r="O31" i="437"/>
  <c r="O33" i="437"/>
  <c r="N31" i="437"/>
  <c r="M31" i="437"/>
  <c r="M33" i="437"/>
  <c r="L31" i="437"/>
  <c r="L33" i="437"/>
  <c r="K31" i="437"/>
  <c r="K33" i="437"/>
  <c r="J31" i="437"/>
  <c r="J33" i="437"/>
  <c r="I31" i="437"/>
  <c r="I33" i="437"/>
  <c r="H31" i="437"/>
  <c r="H33" i="437"/>
  <c r="G31" i="437"/>
  <c r="G33" i="437"/>
  <c r="E31" i="437"/>
  <c r="E33" i="437"/>
  <c r="F30" i="437"/>
  <c r="D30" i="437"/>
  <c r="C30" i="437"/>
  <c r="F29" i="437"/>
  <c r="D29" i="437"/>
  <c r="C29" i="437"/>
  <c r="F28" i="437"/>
  <c r="D28" i="437"/>
  <c r="C28" i="437"/>
  <c r="F27" i="437"/>
  <c r="D27" i="437"/>
  <c r="C27" i="437"/>
  <c r="V24" i="437"/>
  <c r="N24" i="437"/>
  <c r="L24" i="437"/>
  <c r="F23" i="437"/>
  <c r="D23" i="437"/>
  <c r="V22" i="437"/>
  <c r="U22" i="437"/>
  <c r="U25" i="437"/>
  <c r="U24" i="437"/>
  <c r="T22" i="437"/>
  <c r="T24" i="437"/>
  <c r="S22" i="437"/>
  <c r="S24" i="437"/>
  <c r="R22" i="437"/>
  <c r="R24" i="437"/>
  <c r="Q22" i="437"/>
  <c r="Q24" i="437"/>
  <c r="P22" i="437"/>
  <c r="P24" i="437"/>
  <c r="O22" i="437"/>
  <c r="O24" i="437"/>
  <c r="N22" i="437"/>
  <c r="M22" i="437"/>
  <c r="M24" i="437"/>
  <c r="L22" i="437"/>
  <c r="K22" i="437"/>
  <c r="K24" i="437"/>
  <c r="J22" i="437"/>
  <c r="J24" i="437"/>
  <c r="I22" i="437"/>
  <c r="I24" i="437"/>
  <c r="H22" i="437"/>
  <c r="H24" i="437"/>
  <c r="G22" i="437"/>
  <c r="G24" i="437"/>
  <c r="E22" i="437"/>
  <c r="E24" i="437"/>
  <c r="F21" i="437"/>
  <c r="D21" i="437"/>
  <c r="C21" i="437"/>
  <c r="F20" i="437"/>
  <c r="D20" i="437"/>
  <c r="C20" i="437"/>
  <c r="F19" i="437"/>
  <c r="D19" i="437"/>
  <c r="C19" i="437"/>
  <c r="F18" i="437"/>
  <c r="D18" i="437"/>
  <c r="C18" i="437"/>
  <c r="V15" i="437"/>
  <c r="N15" i="437"/>
  <c r="F14" i="437"/>
  <c r="D14" i="437"/>
  <c r="V13" i="437"/>
  <c r="U13" i="437"/>
  <c r="U16" i="437"/>
  <c r="U15" i="437"/>
  <c r="T13" i="437"/>
  <c r="T15" i="437"/>
  <c r="S13" i="437"/>
  <c r="S15" i="437"/>
  <c r="R13" i="437"/>
  <c r="R15" i="437"/>
  <c r="Q13" i="437"/>
  <c r="Q15" i="437"/>
  <c r="P13" i="437"/>
  <c r="P15" i="437"/>
  <c r="O13" i="437"/>
  <c r="O15" i="437"/>
  <c r="N13" i="437"/>
  <c r="M13" i="437"/>
  <c r="M15" i="437"/>
  <c r="L13" i="437"/>
  <c r="L15" i="437"/>
  <c r="K13" i="437"/>
  <c r="K15" i="437"/>
  <c r="J13" i="437"/>
  <c r="J15" i="437"/>
  <c r="I13" i="437"/>
  <c r="I15" i="437"/>
  <c r="H13" i="437"/>
  <c r="H15" i="437"/>
  <c r="G13" i="437"/>
  <c r="G15" i="437"/>
  <c r="E13" i="437"/>
  <c r="E15" i="437"/>
  <c r="F12" i="437"/>
  <c r="D12" i="437"/>
  <c r="C12" i="437"/>
  <c r="F11" i="437"/>
  <c r="D11" i="437"/>
  <c r="C11" i="437"/>
  <c r="F10" i="437"/>
  <c r="D10" i="437"/>
  <c r="C10" i="437"/>
  <c r="F9" i="437"/>
  <c r="D9" i="437"/>
  <c r="C9" i="437"/>
  <c r="N15" i="436"/>
  <c r="F14" i="436"/>
  <c r="D14" i="436"/>
  <c r="V13" i="436"/>
  <c r="V15" i="436"/>
  <c r="U13" i="436"/>
  <c r="U15" i="436"/>
  <c r="T13" i="436"/>
  <c r="T15" i="436"/>
  <c r="S13" i="436"/>
  <c r="S15" i="436"/>
  <c r="R13" i="436"/>
  <c r="R15" i="436"/>
  <c r="Q13" i="436"/>
  <c r="P13" i="436"/>
  <c r="P15" i="436"/>
  <c r="O13" i="436"/>
  <c r="O15" i="436"/>
  <c r="N13" i="436"/>
  <c r="M13" i="436"/>
  <c r="M15" i="436"/>
  <c r="L13" i="436"/>
  <c r="L15" i="436"/>
  <c r="K13" i="436"/>
  <c r="K15" i="436"/>
  <c r="J13" i="436"/>
  <c r="J15" i="436"/>
  <c r="I13" i="436"/>
  <c r="I15" i="436"/>
  <c r="H13" i="436"/>
  <c r="H15" i="436"/>
  <c r="G13" i="436"/>
  <c r="G15" i="436"/>
  <c r="E13" i="436"/>
  <c r="E15" i="436"/>
  <c r="F12" i="436"/>
  <c r="D12" i="436"/>
  <c r="C12" i="436"/>
  <c r="F11" i="436"/>
  <c r="D11" i="436"/>
  <c r="C11" i="436"/>
  <c r="F10" i="436"/>
  <c r="D10" i="436"/>
  <c r="C10" i="436"/>
  <c r="F9" i="436"/>
  <c r="D9" i="436"/>
  <c r="C9" i="436"/>
  <c r="V14" i="419"/>
  <c r="U14" i="419"/>
  <c r="T14" i="419"/>
  <c r="S14" i="419"/>
  <c r="R14" i="419"/>
  <c r="Q14" i="419"/>
  <c r="P14" i="419"/>
  <c r="O14" i="419"/>
  <c r="N14" i="419"/>
  <c r="M14" i="419"/>
  <c r="L14" i="419"/>
  <c r="L14" i="418"/>
  <c r="K14" i="419"/>
  <c r="J14" i="419"/>
  <c r="I14" i="419"/>
  <c r="H14" i="419"/>
  <c r="G14" i="419"/>
  <c r="V12" i="419"/>
  <c r="U12" i="419"/>
  <c r="T12" i="419"/>
  <c r="S12" i="419"/>
  <c r="R12" i="419"/>
  <c r="Q12" i="419"/>
  <c r="P12" i="419"/>
  <c r="O12" i="419"/>
  <c r="N12" i="419"/>
  <c r="M12" i="419"/>
  <c r="L12" i="419"/>
  <c r="K12" i="419"/>
  <c r="J12" i="419"/>
  <c r="I12" i="419"/>
  <c r="H12" i="419"/>
  <c r="F12" i="419"/>
  <c r="G12" i="419"/>
  <c r="V11" i="419"/>
  <c r="U11" i="419"/>
  <c r="T11" i="419"/>
  <c r="S11" i="419"/>
  <c r="R11" i="419"/>
  <c r="Q11" i="419"/>
  <c r="P11" i="419"/>
  <c r="O11" i="419"/>
  <c r="N11" i="419"/>
  <c r="M11" i="419"/>
  <c r="M11" i="418"/>
  <c r="L11" i="419"/>
  <c r="K11" i="419"/>
  <c r="J11" i="419"/>
  <c r="F11" i="419"/>
  <c r="I11" i="419"/>
  <c r="H11" i="419"/>
  <c r="G11" i="419"/>
  <c r="V10" i="419"/>
  <c r="U10" i="419"/>
  <c r="T10" i="419"/>
  <c r="S10" i="419"/>
  <c r="R10" i="419"/>
  <c r="Q10" i="419"/>
  <c r="P10" i="419"/>
  <c r="O10" i="419"/>
  <c r="N10" i="419"/>
  <c r="M10" i="419"/>
  <c r="L10" i="419"/>
  <c r="L13" i="419"/>
  <c r="K10" i="419"/>
  <c r="J10" i="419"/>
  <c r="I10" i="419"/>
  <c r="H10" i="419"/>
  <c r="H10" i="418"/>
  <c r="G10" i="419"/>
  <c r="G13" i="419"/>
  <c r="V9" i="419"/>
  <c r="V13" i="419"/>
  <c r="U9" i="419"/>
  <c r="T9" i="419"/>
  <c r="T13" i="419"/>
  <c r="S9" i="419"/>
  <c r="R9" i="419"/>
  <c r="R13" i="419"/>
  <c r="Q9" i="419"/>
  <c r="P9" i="419"/>
  <c r="O9" i="419"/>
  <c r="N9" i="419"/>
  <c r="N13" i="419"/>
  <c r="M9" i="419"/>
  <c r="L9" i="419"/>
  <c r="K9" i="419"/>
  <c r="K9" i="418"/>
  <c r="J9" i="419"/>
  <c r="J13" i="419"/>
  <c r="I9" i="419"/>
  <c r="H9" i="419"/>
  <c r="G9" i="419"/>
  <c r="E14" i="419"/>
  <c r="E12" i="419"/>
  <c r="D12" i="419"/>
  <c r="E11" i="419"/>
  <c r="E10" i="419"/>
  <c r="E9" i="419"/>
  <c r="E13" i="419"/>
  <c r="V33" i="419"/>
  <c r="N33" i="419"/>
  <c r="L33" i="419"/>
  <c r="F32" i="419"/>
  <c r="D32" i="419"/>
  <c r="V31" i="419"/>
  <c r="U31" i="419"/>
  <c r="U33" i="419"/>
  <c r="T31" i="419"/>
  <c r="T34" i="419"/>
  <c r="S31" i="419"/>
  <c r="S33" i="419"/>
  <c r="R31" i="419"/>
  <c r="R33" i="419"/>
  <c r="Q31" i="419"/>
  <c r="Q34" i="419"/>
  <c r="P31" i="419"/>
  <c r="P33" i="419"/>
  <c r="O31" i="419"/>
  <c r="O33" i="419"/>
  <c r="N31" i="419"/>
  <c r="M31" i="419"/>
  <c r="M33" i="419"/>
  <c r="L31" i="419"/>
  <c r="K31" i="419"/>
  <c r="K33" i="419"/>
  <c r="J31" i="419"/>
  <c r="J33" i="419"/>
  <c r="I31" i="419"/>
  <c r="I33" i="419"/>
  <c r="H31" i="419"/>
  <c r="H33" i="419"/>
  <c r="G31" i="419"/>
  <c r="G33" i="419"/>
  <c r="E31" i="419"/>
  <c r="E33" i="419"/>
  <c r="F30" i="419"/>
  <c r="D30" i="419"/>
  <c r="C30" i="419"/>
  <c r="F29" i="419"/>
  <c r="D29" i="419"/>
  <c r="C29" i="419"/>
  <c r="F28" i="419"/>
  <c r="D28" i="419"/>
  <c r="C28" i="419"/>
  <c r="F27" i="419"/>
  <c r="D27" i="419"/>
  <c r="C27" i="419"/>
  <c r="V24" i="419"/>
  <c r="N24" i="419"/>
  <c r="L24" i="419"/>
  <c r="F23" i="419"/>
  <c r="D23" i="419"/>
  <c r="V22" i="419"/>
  <c r="U22" i="419"/>
  <c r="U24" i="419"/>
  <c r="T22" i="419"/>
  <c r="T25" i="419"/>
  <c r="S22" i="419"/>
  <c r="S24" i="419"/>
  <c r="R22" i="419"/>
  <c r="R24" i="419"/>
  <c r="Q22" i="419"/>
  <c r="Q24" i="419"/>
  <c r="P22" i="419"/>
  <c r="P24" i="419"/>
  <c r="O22" i="419"/>
  <c r="O24" i="419"/>
  <c r="N22" i="419"/>
  <c r="M22" i="419"/>
  <c r="M24" i="419"/>
  <c r="L22" i="419"/>
  <c r="K22" i="419"/>
  <c r="K24" i="419"/>
  <c r="J22" i="419"/>
  <c r="J24" i="419"/>
  <c r="I22" i="419"/>
  <c r="I24" i="419"/>
  <c r="H22" i="419"/>
  <c r="H24" i="419"/>
  <c r="G22" i="419"/>
  <c r="G24" i="419"/>
  <c r="E22" i="419"/>
  <c r="E24" i="419"/>
  <c r="F21" i="419"/>
  <c r="D21" i="419"/>
  <c r="C21" i="419"/>
  <c r="F20" i="419"/>
  <c r="D20" i="419"/>
  <c r="C20" i="419"/>
  <c r="F19" i="419"/>
  <c r="D19" i="419"/>
  <c r="C19" i="419"/>
  <c r="F18" i="419"/>
  <c r="D18" i="419"/>
  <c r="C18" i="419"/>
  <c r="V23" i="418"/>
  <c r="U23" i="418"/>
  <c r="U14" i="418"/>
  <c r="T23" i="418"/>
  <c r="S23" i="418"/>
  <c r="S14" i="418"/>
  <c r="R23" i="418"/>
  <c r="R14" i="418"/>
  <c r="Q23" i="418"/>
  <c r="Q14" i="418"/>
  <c r="P23" i="418"/>
  <c r="P14" i="418"/>
  <c r="O23" i="418"/>
  <c r="O14" i="418"/>
  <c r="N23" i="418"/>
  <c r="N14" i="418"/>
  <c r="M23" i="418"/>
  <c r="L23" i="418"/>
  <c r="K23" i="418"/>
  <c r="K14" i="418"/>
  <c r="J23" i="418"/>
  <c r="I23" i="418"/>
  <c r="I14" i="418"/>
  <c r="H23" i="418"/>
  <c r="H14" i="418"/>
  <c r="G23" i="418"/>
  <c r="G14" i="418"/>
  <c r="V21" i="418"/>
  <c r="V12" i="418"/>
  <c r="U21" i="418"/>
  <c r="U12" i="418"/>
  <c r="T21" i="418"/>
  <c r="T12" i="418"/>
  <c r="S21" i="418"/>
  <c r="S12" i="418"/>
  <c r="R21" i="418"/>
  <c r="R12" i="418"/>
  <c r="Q21" i="418"/>
  <c r="Q12" i="418"/>
  <c r="P21" i="418"/>
  <c r="P12" i="418"/>
  <c r="O21" i="418"/>
  <c r="O12" i="418"/>
  <c r="N21" i="418"/>
  <c r="N12" i="418"/>
  <c r="M21" i="418"/>
  <c r="M12" i="418"/>
  <c r="L21" i="418"/>
  <c r="L12" i="418"/>
  <c r="K21" i="418"/>
  <c r="K12" i="418"/>
  <c r="J21" i="418"/>
  <c r="J12" i="418"/>
  <c r="I21" i="418"/>
  <c r="I12" i="418"/>
  <c r="H21" i="418"/>
  <c r="G21" i="418"/>
  <c r="G12" i="418"/>
  <c r="V20" i="418"/>
  <c r="V11" i="418"/>
  <c r="U20" i="418"/>
  <c r="U11" i="418"/>
  <c r="T20" i="418"/>
  <c r="T11" i="418"/>
  <c r="S20" i="418"/>
  <c r="S11" i="418"/>
  <c r="R20" i="418"/>
  <c r="R11" i="418"/>
  <c r="Q20" i="418"/>
  <c r="Q11" i="418"/>
  <c r="P20" i="418"/>
  <c r="P11" i="418"/>
  <c r="O20" i="418"/>
  <c r="O11" i="418"/>
  <c r="N20" i="418"/>
  <c r="N11" i="418"/>
  <c r="M20" i="418"/>
  <c r="L20" i="418"/>
  <c r="L11" i="418"/>
  <c r="K20" i="418"/>
  <c r="K11" i="418"/>
  <c r="J20" i="418"/>
  <c r="J11" i="418"/>
  <c r="I20" i="418"/>
  <c r="I11" i="418"/>
  <c r="H20" i="418"/>
  <c r="H11" i="418"/>
  <c r="G20" i="418"/>
  <c r="G11" i="418"/>
  <c r="V19" i="418"/>
  <c r="V10" i="418"/>
  <c r="U19" i="418"/>
  <c r="U10" i="418"/>
  <c r="T19" i="418"/>
  <c r="S19" i="418"/>
  <c r="S10" i="418"/>
  <c r="R19" i="418"/>
  <c r="Q19" i="418"/>
  <c r="Q10" i="418"/>
  <c r="P19" i="418"/>
  <c r="P10" i="418"/>
  <c r="O19" i="418"/>
  <c r="O10" i="418"/>
  <c r="N19" i="418"/>
  <c r="N10" i="418"/>
  <c r="M19" i="418"/>
  <c r="M10" i="418"/>
  <c r="L19" i="418"/>
  <c r="K19" i="418"/>
  <c r="K10" i="418"/>
  <c r="J19" i="418"/>
  <c r="I19" i="418"/>
  <c r="I10" i="418"/>
  <c r="H19" i="418"/>
  <c r="G19" i="418"/>
  <c r="G10" i="418"/>
  <c r="V18" i="418"/>
  <c r="V9" i="418"/>
  <c r="U18" i="418"/>
  <c r="U9" i="418"/>
  <c r="T18" i="418"/>
  <c r="T9" i="418"/>
  <c r="S18" i="418"/>
  <c r="R18" i="418"/>
  <c r="R9" i="418"/>
  <c r="Q18" i="418"/>
  <c r="Q9" i="418"/>
  <c r="P18" i="418"/>
  <c r="P9" i="418"/>
  <c r="O18" i="418"/>
  <c r="O9" i="418"/>
  <c r="N18" i="418"/>
  <c r="N9" i="418"/>
  <c r="M18" i="418"/>
  <c r="L18" i="418"/>
  <c r="L9" i="418"/>
  <c r="K18" i="418"/>
  <c r="J18" i="418"/>
  <c r="J22" i="418"/>
  <c r="J9" i="418"/>
  <c r="I18" i="418"/>
  <c r="H18" i="418"/>
  <c r="G18" i="418"/>
  <c r="G9" i="418"/>
  <c r="E23" i="418"/>
  <c r="E21" i="418"/>
  <c r="E12" i="418"/>
  <c r="E20" i="418"/>
  <c r="E19" i="418"/>
  <c r="E10" i="418"/>
  <c r="E18" i="418"/>
  <c r="F14" i="419"/>
  <c r="C12" i="419"/>
  <c r="U13" i="419"/>
  <c r="S13" i="419"/>
  <c r="P13" i="419"/>
  <c r="O13" i="419"/>
  <c r="K13" i="419"/>
  <c r="I13" i="419"/>
  <c r="R33" i="435"/>
  <c r="L33" i="435"/>
  <c r="J33" i="435"/>
  <c r="F32" i="435"/>
  <c r="V31" i="435"/>
  <c r="V33" i="435"/>
  <c r="U31" i="435"/>
  <c r="U33" i="435"/>
  <c r="T31" i="435"/>
  <c r="T33" i="435"/>
  <c r="S31" i="435"/>
  <c r="S33" i="435"/>
  <c r="R31" i="435"/>
  <c r="Q31" i="435"/>
  <c r="Q33" i="435"/>
  <c r="P31" i="435"/>
  <c r="P33" i="435"/>
  <c r="O31" i="435"/>
  <c r="O33" i="435"/>
  <c r="N31" i="435"/>
  <c r="N33" i="435"/>
  <c r="M31" i="435"/>
  <c r="M33" i="435"/>
  <c r="L31" i="435"/>
  <c r="K31" i="435"/>
  <c r="K33" i="435"/>
  <c r="J31" i="435"/>
  <c r="I31" i="435"/>
  <c r="I33" i="435"/>
  <c r="H31" i="435"/>
  <c r="H33" i="435"/>
  <c r="G31" i="435"/>
  <c r="G33" i="435"/>
  <c r="E31" i="435"/>
  <c r="E33" i="435"/>
  <c r="F30" i="435"/>
  <c r="D30" i="435"/>
  <c r="C30" i="435"/>
  <c r="F29" i="435"/>
  <c r="D29" i="435"/>
  <c r="C29" i="435"/>
  <c r="F28" i="435"/>
  <c r="D28" i="435"/>
  <c r="C28" i="435"/>
  <c r="F27" i="435"/>
  <c r="D27" i="435"/>
  <c r="C27" i="435"/>
  <c r="S24" i="435"/>
  <c r="Q24" i="435"/>
  <c r="F23" i="435"/>
  <c r="D23" i="435"/>
  <c r="V22" i="435"/>
  <c r="V24" i="435"/>
  <c r="U22" i="435"/>
  <c r="U24" i="435"/>
  <c r="T22" i="435"/>
  <c r="T24" i="435"/>
  <c r="S22" i="435"/>
  <c r="R22" i="435"/>
  <c r="R24" i="435"/>
  <c r="Q22" i="435"/>
  <c r="P22" i="435"/>
  <c r="P24" i="435"/>
  <c r="O22" i="435"/>
  <c r="O24" i="435"/>
  <c r="N22" i="435"/>
  <c r="N24" i="435"/>
  <c r="M22" i="435"/>
  <c r="M24" i="435"/>
  <c r="L22" i="435"/>
  <c r="L24" i="435"/>
  <c r="K22" i="435"/>
  <c r="K24" i="435"/>
  <c r="J22" i="435"/>
  <c r="J24" i="435"/>
  <c r="I22" i="435"/>
  <c r="I24" i="435"/>
  <c r="H22" i="435"/>
  <c r="H24" i="435"/>
  <c r="G22" i="435"/>
  <c r="G24" i="435"/>
  <c r="E22" i="435"/>
  <c r="F21" i="435"/>
  <c r="D21" i="435"/>
  <c r="C21" i="435"/>
  <c r="F20" i="435"/>
  <c r="D20" i="435"/>
  <c r="C20" i="435"/>
  <c r="F19" i="435"/>
  <c r="D19" i="435"/>
  <c r="C19" i="435"/>
  <c r="F18" i="435"/>
  <c r="D18" i="435"/>
  <c r="C18" i="435"/>
  <c r="R15" i="435"/>
  <c r="Q15" i="435"/>
  <c r="J15" i="435"/>
  <c r="I15" i="435"/>
  <c r="F14" i="435"/>
  <c r="D14" i="435"/>
  <c r="V13" i="435"/>
  <c r="V15" i="435"/>
  <c r="U13" i="435"/>
  <c r="U15" i="435"/>
  <c r="T13" i="435"/>
  <c r="S13" i="435"/>
  <c r="S15" i="435"/>
  <c r="R13" i="435"/>
  <c r="Q13" i="435"/>
  <c r="P13" i="435"/>
  <c r="P15" i="435"/>
  <c r="O13" i="435"/>
  <c r="O15" i="435"/>
  <c r="N13" i="435"/>
  <c r="N15" i="435"/>
  <c r="M13" i="435"/>
  <c r="M15" i="435"/>
  <c r="L13" i="435"/>
  <c r="L15" i="435"/>
  <c r="K13" i="435"/>
  <c r="K15" i="435"/>
  <c r="J13" i="435"/>
  <c r="I13" i="435"/>
  <c r="H13" i="435"/>
  <c r="H15" i="435"/>
  <c r="G13" i="435"/>
  <c r="G15" i="435"/>
  <c r="E13" i="435"/>
  <c r="E15" i="435"/>
  <c r="F12" i="435"/>
  <c r="D12" i="435"/>
  <c r="C12" i="435"/>
  <c r="F11" i="435"/>
  <c r="D11" i="435"/>
  <c r="C11" i="435"/>
  <c r="F10" i="435"/>
  <c r="D10" i="435"/>
  <c r="C10" i="435"/>
  <c r="F9" i="435"/>
  <c r="D9" i="435"/>
  <c r="C9" i="435"/>
  <c r="F32" i="424"/>
  <c r="D32" i="424"/>
  <c r="F28" i="424"/>
  <c r="D28" i="424"/>
  <c r="C28" i="424"/>
  <c r="T31" i="424"/>
  <c r="T33" i="424"/>
  <c r="J31" i="424"/>
  <c r="J33" i="424"/>
  <c r="F32" i="119"/>
  <c r="L31" i="432"/>
  <c r="L33" i="432"/>
  <c r="G31" i="432"/>
  <c r="G33" i="432"/>
  <c r="U31" i="432"/>
  <c r="U33" i="432"/>
  <c r="T31" i="432"/>
  <c r="T33" i="432"/>
  <c r="S31" i="432"/>
  <c r="S33" i="432"/>
  <c r="Q31" i="432"/>
  <c r="Q33" i="432"/>
  <c r="P31" i="432"/>
  <c r="P33" i="432"/>
  <c r="O31" i="432"/>
  <c r="M31" i="432"/>
  <c r="M33" i="432"/>
  <c r="K31" i="432"/>
  <c r="K33" i="432"/>
  <c r="I31" i="432"/>
  <c r="I33" i="432"/>
  <c r="H31" i="432"/>
  <c r="H33" i="432"/>
  <c r="N31" i="432"/>
  <c r="V14" i="432"/>
  <c r="U14" i="432"/>
  <c r="T14" i="432"/>
  <c r="S14" i="432"/>
  <c r="S23" i="119"/>
  <c r="R14" i="432"/>
  <c r="Q14" i="432"/>
  <c r="P14" i="432"/>
  <c r="O14" i="432"/>
  <c r="N14" i="432"/>
  <c r="M14" i="432"/>
  <c r="L14" i="432"/>
  <c r="L23" i="119"/>
  <c r="K14" i="432"/>
  <c r="J14" i="432"/>
  <c r="I14" i="432"/>
  <c r="F14" i="432"/>
  <c r="H14" i="432"/>
  <c r="H23" i="119"/>
  <c r="G14" i="432"/>
  <c r="V12" i="432"/>
  <c r="U12" i="432"/>
  <c r="T12" i="432"/>
  <c r="T21" i="119"/>
  <c r="S12" i="432"/>
  <c r="R12" i="432"/>
  <c r="R21" i="119"/>
  <c r="Q12" i="432"/>
  <c r="P12" i="432"/>
  <c r="P21" i="119"/>
  <c r="O12" i="432"/>
  <c r="O13" i="432"/>
  <c r="N12" i="432"/>
  <c r="M12" i="432"/>
  <c r="L12" i="432"/>
  <c r="L21" i="119"/>
  <c r="K12" i="432"/>
  <c r="J12" i="432"/>
  <c r="I12" i="432"/>
  <c r="H12" i="432"/>
  <c r="H21" i="119"/>
  <c r="G12" i="432"/>
  <c r="V11" i="432"/>
  <c r="U11" i="432"/>
  <c r="T11" i="432"/>
  <c r="S11" i="432"/>
  <c r="R11" i="432"/>
  <c r="R20" i="119"/>
  <c r="Q11" i="432"/>
  <c r="Q13" i="432"/>
  <c r="P11" i="432"/>
  <c r="P20" i="119"/>
  <c r="O11" i="432"/>
  <c r="N11" i="432"/>
  <c r="M11" i="432"/>
  <c r="L11" i="432"/>
  <c r="K11" i="432"/>
  <c r="J11" i="432"/>
  <c r="I11" i="432"/>
  <c r="F11" i="432"/>
  <c r="H11" i="432"/>
  <c r="H20" i="119"/>
  <c r="G11" i="432"/>
  <c r="V10" i="432"/>
  <c r="V19" i="119"/>
  <c r="U10" i="432"/>
  <c r="T10" i="432"/>
  <c r="T19" i="119"/>
  <c r="S10" i="432"/>
  <c r="R10" i="432"/>
  <c r="Q10" i="432"/>
  <c r="P10" i="432"/>
  <c r="P19" i="119"/>
  <c r="O10" i="432"/>
  <c r="N10" i="432"/>
  <c r="N19" i="119"/>
  <c r="M10" i="432"/>
  <c r="L10" i="432"/>
  <c r="L19" i="119"/>
  <c r="K10" i="432"/>
  <c r="J10" i="432"/>
  <c r="I10" i="432"/>
  <c r="H10" i="432"/>
  <c r="H19" i="119"/>
  <c r="G10" i="432"/>
  <c r="V9" i="432"/>
  <c r="V13" i="432"/>
  <c r="U9" i="432"/>
  <c r="T9" i="432"/>
  <c r="S9" i="432"/>
  <c r="S13" i="432"/>
  <c r="R9" i="432"/>
  <c r="Q9" i="432"/>
  <c r="Q18" i="119"/>
  <c r="P9" i="432"/>
  <c r="P13" i="432"/>
  <c r="O9" i="432"/>
  <c r="O18" i="119"/>
  <c r="N9" i="432"/>
  <c r="M9" i="432"/>
  <c r="M13" i="432"/>
  <c r="L9" i="432"/>
  <c r="K9" i="432"/>
  <c r="K18" i="119"/>
  <c r="J9" i="432"/>
  <c r="I9" i="432"/>
  <c r="I18" i="119"/>
  <c r="H9" i="432"/>
  <c r="G9" i="432"/>
  <c r="E14" i="432"/>
  <c r="E12" i="432"/>
  <c r="E11" i="432"/>
  <c r="E10" i="432"/>
  <c r="E19" i="119"/>
  <c r="E9" i="432"/>
  <c r="S24" i="432"/>
  <c r="R24" i="432"/>
  <c r="N24" i="432"/>
  <c r="K24" i="432"/>
  <c r="F23" i="432"/>
  <c r="V22" i="432"/>
  <c r="V24" i="432"/>
  <c r="U22" i="432"/>
  <c r="U24" i="432"/>
  <c r="T22" i="432"/>
  <c r="T24" i="432"/>
  <c r="S22" i="432"/>
  <c r="R22" i="432"/>
  <c r="Q22" i="432"/>
  <c r="Q24" i="432"/>
  <c r="P22" i="432"/>
  <c r="P24" i="432"/>
  <c r="O22" i="432"/>
  <c r="O24" i="432"/>
  <c r="N22" i="432"/>
  <c r="M22" i="432"/>
  <c r="M24" i="432"/>
  <c r="L22" i="432"/>
  <c r="L24" i="432"/>
  <c r="K22" i="432"/>
  <c r="J22" i="432"/>
  <c r="J24" i="432"/>
  <c r="I22" i="432"/>
  <c r="F22" i="432"/>
  <c r="H22" i="432"/>
  <c r="H24" i="432"/>
  <c r="G22" i="432"/>
  <c r="G24" i="432"/>
  <c r="E22" i="432"/>
  <c r="E24" i="432"/>
  <c r="F21" i="432"/>
  <c r="D21" i="432"/>
  <c r="C21" i="432"/>
  <c r="F20" i="432"/>
  <c r="D20" i="432"/>
  <c r="C20" i="432"/>
  <c r="F19" i="432"/>
  <c r="D19" i="432"/>
  <c r="C19" i="432"/>
  <c r="F18" i="432"/>
  <c r="D18" i="432"/>
  <c r="C18" i="432"/>
  <c r="F10" i="432"/>
  <c r="D10" i="432"/>
  <c r="C10" i="432"/>
  <c r="K13" i="432"/>
  <c r="H13" i="432"/>
  <c r="G13" i="432"/>
  <c r="N33" i="430"/>
  <c r="F32" i="430"/>
  <c r="D32" i="430"/>
  <c r="V31" i="430"/>
  <c r="V33" i="430"/>
  <c r="U31" i="430"/>
  <c r="U33" i="430"/>
  <c r="T31" i="430"/>
  <c r="T33" i="430"/>
  <c r="S31" i="430"/>
  <c r="S33" i="430"/>
  <c r="R31" i="430"/>
  <c r="R33" i="430"/>
  <c r="Q31" i="430"/>
  <c r="Q33" i="430"/>
  <c r="P31" i="430"/>
  <c r="P33" i="430"/>
  <c r="O31" i="430"/>
  <c r="O33" i="430"/>
  <c r="N31" i="430"/>
  <c r="M31" i="430"/>
  <c r="M33" i="430"/>
  <c r="L31" i="430"/>
  <c r="L33" i="430"/>
  <c r="K31" i="430"/>
  <c r="K33" i="430"/>
  <c r="J31" i="430"/>
  <c r="J33" i="430"/>
  <c r="I31" i="430"/>
  <c r="I33" i="430"/>
  <c r="H31" i="430"/>
  <c r="H33" i="430"/>
  <c r="G31" i="430"/>
  <c r="G33" i="430"/>
  <c r="E31" i="430"/>
  <c r="E33" i="430"/>
  <c r="F30" i="430"/>
  <c r="D30" i="430"/>
  <c r="C30" i="430"/>
  <c r="F29" i="430"/>
  <c r="D29" i="430"/>
  <c r="C29" i="430"/>
  <c r="F28" i="430"/>
  <c r="D28" i="430"/>
  <c r="C28" i="430"/>
  <c r="F27" i="430"/>
  <c r="D27" i="430"/>
  <c r="C27" i="430"/>
  <c r="Q24" i="430"/>
  <c r="O24" i="430"/>
  <c r="I24" i="430"/>
  <c r="G24" i="430"/>
  <c r="F23" i="430"/>
  <c r="D23" i="430"/>
  <c r="V22" i="430"/>
  <c r="V24" i="430"/>
  <c r="U22" i="430"/>
  <c r="U24" i="430"/>
  <c r="T22" i="430"/>
  <c r="T24" i="430"/>
  <c r="S22" i="430"/>
  <c r="S24" i="430"/>
  <c r="R22" i="430"/>
  <c r="R24" i="430"/>
  <c r="Q22" i="430"/>
  <c r="P22" i="430"/>
  <c r="P24" i="430"/>
  <c r="O22" i="430"/>
  <c r="N22" i="430"/>
  <c r="N24" i="430"/>
  <c r="M22" i="430"/>
  <c r="M24" i="430"/>
  <c r="L22" i="430"/>
  <c r="L24" i="430"/>
  <c r="K22" i="430"/>
  <c r="K24" i="430"/>
  <c r="J22" i="430"/>
  <c r="J24" i="430"/>
  <c r="I22" i="430"/>
  <c r="H22" i="430"/>
  <c r="H24" i="430"/>
  <c r="G22" i="430"/>
  <c r="E22" i="430"/>
  <c r="E24" i="430"/>
  <c r="F21" i="430"/>
  <c r="D21" i="430"/>
  <c r="C21" i="430"/>
  <c r="F20" i="430"/>
  <c r="D20" i="430"/>
  <c r="C20" i="430"/>
  <c r="F19" i="430"/>
  <c r="D19" i="430"/>
  <c r="C19" i="430"/>
  <c r="F18" i="430"/>
  <c r="D18" i="430"/>
  <c r="C18" i="430"/>
  <c r="O15" i="430"/>
  <c r="M15" i="430"/>
  <c r="G15" i="430"/>
  <c r="E15" i="430"/>
  <c r="F14" i="430"/>
  <c r="D14" i="430"/>
  <c r="V13" i="430"/>
  <c r="V15" i="430"/>
  <c r="U13" i="430"/>
  <c r="U15" i="430"/>
  <c r="T13" i="430"/>
  <c r="T15" i="430"/>
  <c r="S13" i="430"/>
  <c r="S15" i="430"/>
  <c r="R13" i="430"/>
  <c r="R15" i="430"/>
  <c r="Q13" i="430"/>
  <c r="Q15" i="430"/>
  <c r="P13" i="430"/>
  <c r="P15" i="430"/>
  <c r="O13" i="430"/>
  <c r="N13" i="430"/>
  <c r="N15" i="430"/>
  <c r="M13" i="430"/>
  <c r="L13" i="430"/>
  <c r="L15" i="430"/>
  <c r="K13" i="430"/>
  <c r="K15" i="430"/>
  <c r="J13" i="430"/>
  <c r="J15" i="430"/>
  <c r="I13" i="430"/>
  <c r="I15" i="430"/>
  <c r="H13" i="430"/>
  <c r="H15" i="430"/>
  <c r="G13" i="430"/>
  <c r="E13" i="430"/>
  <c r="F12" i="430"/>
  <c r="D12" i="430"/>
  <c r="C12" i="430"/>
  <c r="F11" i="430"/>
  <c r="D11" i="430"/>
  <c r="C11" i="430"/>
  <c r="F10" i="430"/>
  <c r="D10" i="430"/>
  <c r="C10" i="430"/>
  <c r="F9" i="430"/>
  <c r="D9" i="430"/>
  <c r="C9" i="430"/>
  <c r="V17" i="107"/>
  <c r="V28" i="197"/>
  <c r="U17" i="107"/>
  <c r="U28" i="197"/>
  <c r="T17" i="107"/>
  <c r="T28" i="197"/>
  <c r="S17" i="107"/>
  <c r="S28" i="197"/>
  <c r="R17" i="107"/>
  <c r="R28" i="197"/>
  <c r="Q17" i="107"/>
  <c r="P17" i="107"/>
  <c r="O17" i="107"/>
  <c r="N17" i="107"/>
  <c r="N28" i="197"/>
  <c r="M17" i="107"/>
  <c r="M28" i="197"/>
  <c r="L17" i="107"/>
  <c r="K17" i="107"/>
  <c r="J17" i="107"/>
  <c r="J19" i="107"/>
  <c r="I17" i="107"/>
  <c r="H17" i="107"/>
  <c r="H28" i="197"/>
  <c r="G17" i="107"/>
  <c r="V15" i="107"/>
  <c r="U15" i="107"/>
  <c r="U26" i="197"/>
  <c r="T15" i="107"/>
  <c r="T16" i="107"/>
  <c r="S15" i="107"/>
  <c r="R15" i="107"/>
  <c r="Q15" i="107"/>
  <c r="P15" i="107"/>
  <c r="P26" i="197"/>
  <c r="O15" i="107"/>
  <c r="O26" i="197"/>
  <c r="N15" i="107"/>
  <c r="M15" i="107"/>
  <c r="M26" i="197"/>
  <c r="L15" i="107"/>
  <c r="K15" i="107"/>
  <c r="J15" i="107"/>
  <c r="J26" i="197"/>
  <c r="I15" i="107"/>
  <c r="H15" i="107"/>
  <c r="G15" i="107"/>
  <c r="G26" i="197"/>
  <c r="V14" i="107"/>
  <c r="U14" i="107"/>
  <c r="T14" i="107"/>
  <c r="S14" i="107"/>
  <c r="R14" i="107"/>
  <c r="R25" i="197"/>
  <c r="Q14" i="107"/>
  <c r="P14" i="107"/>
  <c r="O14" i="107"/>
  <c r="N14" i="107"/>
  <c r="M14" i="107"/>
  <c r="M25" i="197"/>
  <c r="L14" i="107"/>
  <c r="K14" i="107"/>
  <c r="J14" i="107"/>
  <c r="J25" i="197"/>
  <c r="I14" i="107"/>
  <c r="I25" i="197"/>
  <c r="H14" i="107"/>
  <c r="G14" i="107"/>
  <c r="V13" i="107"/>
  <c r="U13" i="107"/>
  <c r="U24" i="197"/>
  <c r="T13" i="107"/>
  <c r="T24" i="197"/>
  <c r="S13" i="107"/>
  <c r="R13" i="107"/>
  <c r="Q13" i="107"/>
  <c r="Q24" i="197"/>
  <c r="P13" i="107"/>
  <c r="O13" i="107"/>
  <c r="N13" i="107"/>
  <c r="N16" i="107"/>
  <c r="M13" i="107"/>
  <c r="M24" i="197"/>
  <c r="L13" i="107"/>
  <c r="L24" i="197"/>
  <c r="K13" i="107"/>
  <c r="J13" i="107"/>
  <c r="J24" i="197"/>
  <c r="I13" i="107"/>
  <c r="H13" i="107"/>
  <c r="G13" i="107"/>
  <c r="V12" i="107"/>
  <c r="U12" i="107"/>
  <c r="T12" i="107"/>
  <c r="S12" i="107"/>
  <c r="R12" i="107"/>
  <c r="R16" i="107"/>
  <c r="R18" i="107"/>
  <c r="Q12" i="107"/>
  <c r="P12" i="107"/>
  <c r="O12" i="107"/>
  <c r="N12" i="107"/>
  <c r="N23" i="197"/>
  <c r="M12" i="107"/>
  <c r="L12" i="107"/>
  <c r="L23" i="197"/>
  <c r="K12" i="107"/>
  <c r="J12" i="107"/>
  <c r="J16" i="107"/>
  <c r="I12" i="107"/>
  <c r="H12" i="107"/>
  <c r="H23" i="197"/>
  <c r="G12" i="107"/>
  <c r="E17" i="107"/>
  <c r="E15" i="107"/>
  <c r="E14" i="107"/>
  <c r="E25" i="197"/>
  <c r="E13" i="107"/>
  <c r="E12" i="107"/>
  <c r="E23" i="197"/>
  <c r="Q24" i="113"/>
  <c r="K24" i="113"/>
  <c r="F23" i="113"/>
  <c r="V22" i="113"/>
  <c r="U22" i="113"/>
  <c r="U24" i="113"/>
  <c r="T22" i="113"/>
  <c r="T25" i="113"/>
  <c r="S22" i="113"/>
  <c r="S25" i="113"/>
  <c r="S24" i="113"/>
  <c r="R22" i="113"/>
  <c r="R24" i="113"/>
  <c r="Q22" i="113"/>
  <c r="P22" i="113"/>
  <c r="P24" i="113"/>
  <c r="O22" i="113"/>
  <c r="O24" i="113"/>
  <c r="N22" i="113"/>
  <c r="N25" i="113"/>
  <c r="M22" i="113"/>
  <c r="M24" i="113"/>
  <c r="L22" i="113"/>
  <c r="K22" i="113"/>
  <c r="J22" i="113"/>
  <c r="J24" i="113"/>
  <c r="I22" i="113"/>
  <c r="H22" i="113"/>
  <c r="G22" i="113"/>
  <c r="G24" i="113"/>
  <c r="E22" i="113"/>
  <c r="E24" i="113"/>
  <c r="F21" i="113"/>
  <c r="D21" i="113"/>
  <c r="C21" i="113"/>
  <c r="F20" i="113"/>
  <c r="D20" i="113"/>
  <c r="C20" i="113"/>
  <c r="F19" i="113"/>
  <c r="D19" i="113"/>
  <c r="C19" i="113"/>
  <c r="F18" i="113"/>
  <c r="D18" i="113"/>
  <c r="C18" i="113"/>
  <c r="L33" i="363"/>
  <c r="F32" i="363"/>
  <c r="V31" i="363"/>
  <c r="V33" i="363"/>
  <c r="U31" i="363"/>
  <c r="U33" i="363"/>
  <c r="T31" i="363"/>
  <c r="T33" i="363"/>
  <c r="S31" i="363"/>
  <c r="S33" i="363"/>
  <c r="R31" i="363"/>
  <c r="R33" i="363"/>
  <c r="Q31" i="363"/>
  <c r="P31" i="363"/>
  <c r="P33" i="363"/>
  <c r="O31" i="363"/>
  <c r="O33" i="363"/>
  <c r="N31" i="363"/>
  <c r="N33" i="363"/>
  <c r="M31" i="363"/>
  <c r="M33" i="363"/>
  <c r="L31" i="363"/>
  <c r="K31" i="363"/>
  <c r="K33" i="363"/>
  <c r="J31" i="363"/>
  <c r="J33" i="363"/>
  <c r="I31" i="363"/>
  <c r="I33" i="363"/>
  <c r="H31" i="363"/>
  <c r="H33" i="363"/>
  <c r="G31" i="363"/>
  <c r="G33" i="363"/>
  <c r="E31" i="363"/>
  <c r="E33" i="363"/>
  <c r="F30" i="363"/>
  <c r="D30" i="363"/>
  <c r="C30" i="363"/>
  <c r="F29" i="363"/>
  <c r="D29" i="363"/>
  <c r="C29" i="363"/>
  <c r="F28" i="363"/>
  <c r="D28" i="363"/>
  <c r="C28" i="363"/>
  <c r="F27" i="363"/>
  <c r="D27" i="363"/>
  <c r="C27" i="363"/>
  <c r="F14" i="363"/>
  <c r="D14" i="363"/>
  <c r="V13" i="363"/>
  <c r="V15" i="363"/>
  <c r="U13" i="363"/>
  <c r="U16" i="363"/>
  <c r="T13" i="363"/>
  <c r="T15" i="363"/>
  <c r="S13" i="363"/>
  <c r="S15" i="363"/>
  <c r="R13" i="363"/>
  <c r="R15" i="363"/>
  <c r="Q13" i="363"/>
  <c r="Q15" i="363"/>
  <c r="P13" i="363"/>
  <c r="P15" i="363"/>
  <c r="O13" i="363"/>
  <c r="O15" i="363"/>
  <c r="N13" i="363"/>
  <c r="N15" i="363"/>
  <c r="M13" i="363"/>
  <c r="M15" i="363"/>
  <c r="L13" i="363"/>
  <c r="L15" i="363"/>
  <c r="K13" i="363"/>
  <c r="K15" i="363"/>
  <c r="J13" i="363"/>
  <c r="J15" i="363"/>
  <c r="I13" i="363"/>
  <c r="I15" i="363"/>
  <c r="H13" i="363"/>
  <c r="G13" i="363"/>
  <c r="G15" i="363"/>
  <c r="E13" i="363"/>
  <c r="F12" i="363"/>
  <c r="D12" i="363"/>
  <c r="C12" i="363"/>
  <c r="F11" i="363"/>
  <c r="D11" i="363"/>
  <c r="C11" i="363"/>
  <c r="F10" i="363"/>
  <c r="D10" i="363"/>
  <c r="C10" i="363"/>
  <c r="F9" i="363"/>
  <c r="D9" i="363"/>
  <c r="C9" i="363"/>
  <c r="Q15" i="397"/>
  <c r="I15" i="397"/>
  <c r="G15" i="397"/>
  <c r="F14" i="397"/>
  <c r="D14" i="397"/>
  <c r="V13" i="397"/>
  <c r="V15" i="397"/>
  <c r="U13" i="397"/>
  <c r="U16" i="397"/>
  <c r="T13" i="397"/>
  <c r="T15" i="397"/>
  <c r="S13" i="397"/>
  <c r="S15" i="397"/>
  <c r="R13" i="397"/>
  <c r="R15" i="397"/>
  <c r="Q13" i="397"/>
  <c r="P13" i="397"/>
  <c r="P15" i="397"/>
  <c r="O13" i="397"/>
  <c r="O15" i="397"/>
  <c r="N13" i="397"/>
  <c r="N15" i="397"/>
  <c r="M13" i="397"/>
  <c r="M15" i="397"/>
  <c r="L13" i="397"/>
  <c r="L15" i="397"/>
  <c r="K13" i="397"/>
  <c r="K15" i="397"/>
  <c r="J13" i="397"/>
  <c r="J15" i="397"/>
  <c r="I13" i="397"/>
  <c r="H13" i="397"/>
  <c r="G13" i="397"/>
  <c r="E13" i="397"/>
  <c r="E15" i="397"/>
  <c r="F12" i="397"/>
  <c r="D12" i="397"/>
  <c r="C12" i="397"/>
  <c r="F11" i="397"/>
  <c r="D11" i="397"/>
  <c r="C11" i="397"/>
  <c r="F10" i="397"/>
  <c r="D10" i="397"/>
  <c r="C10" i="397"/>
  <c r="F9" i="397"/>
  <c r="D9" i="397"/>
  <c r="C9" i="397"/>
  <c r="Q33" i="373"/>
  <c r="I33" i="373"/>
  <c r="F32" i="373"/>
  <c r="D32" i="373"/>
  <c r="V31" i="373"/>
  <c r="V33" i="373"/>
  <c r="U31" i="373"/>
  <c r="U33" i="373"/>
  <c r="T31" i="373"/>
  <c r="T33" i="373"/>
  <c r="S31" i="373"/>
  <c r="S33" i="373"/>
  <c r="R31" i="373"/>
  <c r="R33" i="373"/>
  <c r="Q31" i="373"/>
  <c r="P31" i="373"/>
  <c r="P33" i="373"/>
  <c r="O31" i="373"/>
  <c r="O33" i="373"/>
  <c r="N31" i="373"/>
  <c r="N33" i="373"/>
  <c r="M31" i="373"/>
  <c r="M33" i="373"/>
  <c r="L31" i="373"/>
  <c r="L33" i="373"/>
  <c r="K31" i="373"/>
  <c r="K33" i="373"/>
  <c r="J31" i="373"/>
  <c r="J33" i="373"/>
  <c r="I31" i="373"/>
  <c r="H31" i="373"/>
  <c r="G31" i="373"/>
  <c r="G33" i="373"/>
  <c r="E31" i="373"/>
  <c r="F30" i="373"/>
  <c r="D30" i="373"/>
  <c r="C30" i="373"/>
  <c r="F29" i="373"/>
  <c r="D29" i="373"/>
  <c r="C29" i="373"/>
  <c r="F28" i="373"/>
  <c r="D28" i="373"/>
  <c r="C28" i="373"/>
  <c r="F27" i="373"/>
  <c r="D27" i="373"/>
  <c r="C27" i="373"/>
  <c r="S24" i="373"/>
  <c r="M24" i="373"/>
  <c r="F23" i="373"/>
  <c r="D23" i="373"/>
  <c r="V22" i="373"/>
  <c r="V24" i="373"/>
  <c r="U22" i="373"/>
  <c r="U24" i="373"/>
  <c r="T22" i="373"/>
  <c r="T24" i="373"/>
  <c r="S22" i="373"/>
  <c r="R22" i="373"/>
  <c r="R24" i="373"/>
  <c r="Q22" i="373"/>
  <c r="Q24" i="373"/>
  <c r="P22" i="373"/>
  <c r="P24" i="373"/>
  <c r="O22" i="373"/>
  <c r="O24" i="373"/>
  <c r="N22" i="373"/>
  <c r="N24" i="373"/>
  <c r="M22" i="373"/>
  <c r="L22" i="373"/>
  <c r="L24" i="373"/>
  <c r="K22" i="373"/>
  <c r="K24" i="373"/>
  <c r="J22" i="373"/>
  <c r="J24" i="373"/>
  <c r="I22" i="373"/>
  <c r="I24" i="373"/>
  <c r="H22" i="373"/>
  <c r="F22" i="373"/>
  <c r="D22" i="373"/>
  <c r="G22" i="373"/>
  <c r="G24" i="373"/>
  <c r="E22" i="373"/>
  <c r="E24" i="373"/>
  <c r="F21" i="373"/>
  <c r="D21" i="373"/>
  <c r="C21" i="373"/>
  <c r="F20" i="373"/>
  <c r="D20" i="373"/>
  <c r="C20" i="373"/>
  <c r="F19" i="373"/>
  <c r="D19" i="373"/>
  <c r="C19" i="373"/>
  <c r="F18" i="373"/>
  <c r="D18" i="373"/>
  <c r="C18" i="373"/>
  <c r="R15" i="373"/>
  <c r="J15" i="373"/>
  <c r="F14" i="373"/>
  <c r="D14" i="373"/>
  <c r="V13" i="373"/>
  <c r="V15" i="373"/>
  <c r="U13" i="373"/>
  <c r="U15" i="373"/>
  <c r="T13" i="373"/>
  <c r="T15" i="373"/>
  <c r="S13" i="373"/>
  <c r="S15" i="373"/>
  <c r="R13" i="373"/>
  <c r="Q13" i="373"/>
  <c r="Q15" i="373"/>
  <c r="P13" i="373"/>
  <c r="P15" i="373"/>
  <c r="O13" i="373"/>
  <c r="O15" i="373"/>
  <c r="N13" i="373"/>
  <c r="N15" i="373"/>
  <c r="M13" i="373"/>
  <c r="M15" i="373"/>
  <c r="L13" i="373"/>
  <c r="L15" i="373"/>
  <c r="K13" i="373"/>
  <c r="K15" i="373"/>
  <c r="J13" i="373"/>
  <c r="I13" i="373"/>
  <c r="I15" i="373"/>
  <c r="H13" i="373"/>
  <c r="H15" i="373"/>
  <c r="G13" i="373"/>
  <c r="G15" i="373"/>
  <c r="E13" i="373"/>
  <c r="E15" i="373"/>
  <c r="F12" i="373"/>
  <c r="D12" i="373"/>
  <c r="C12" i="373"/>
  <c r="F11" i="373"/>
  <c r="D11" i="373"/>
  <c r="C11" i="373"/>
  <c r="F10" i="373"/>
  <c r="D10" i="373"/>
  <c r="C10" i="373"/>
  <c r="F9" i="373"/>
  <c r="D9" i="373"/>
  <c r="C9" i="373"/>
  <c r="F23" i="427"/>
  <c r="V22" i="427"/>
  <c r="V24" i="427"/>
  <c r="U22" i="427"/>
  <c r="T22" i="427"/>
  <c r="S22" i="427"/>
  <c r="S24" i="427"/>
  <c r="R22" i="427"/>
  <c r="R24" i="427"/>
  <c r="Q22" i="427"/>
  <c r="Q24" i="427"/>
  <c r="P22" i="427"/>
  <c r="P24" i="427"/>
  <c r="O22" i="427"/>
  <c r="O24" i="427"/>
  <c r="N22" i="427"/>
  <c r="N24" i="427"/>
  <c r="M22" i="427"/>
  <c r="M24" i="427"/>
  <c r="L22" i="427"/>
  <c r="L24" i="427"/>
  <c r="K22" i="427"/>
  <c r="K24" i="427"/>
  <c r="J22" i="427"/>
  <c r="J24" i="427"/>
  <c r="I22" i="427"/>
  <c r="I24" i="427"/>
  <c r="H22" i="427"/>
  <c r="H24" i="427"/>
  <c r="G22" i="427"/>
  <c r="G24" i="427"/>
  <c r="E22" i="427"/>
  <c r="E24" i="427"/>
  <c r="F21" i="427"/>
  <c r="D21" i="427"/>
  <c r="C21" i="427"/>
  <c r="F20" i="427"/>
  <c r="D20" i="427"/>
  <c r="C20" i="427"/>
  <c r="F19" i="427"/>
  <c r="D19" i="427"/>
  <c r="C19" i="427"/>
  <c r="F18" i="427"/>
  <c r="D18" i="427"/>
  <c r="C18" i="427"/>
  <c r="F14" i="427"/>
  <c r="D14" i="427"/>
  <c r="F11" i="427"/>
  <c r="F10" i="427"/>
  <c r="D10" i="427"/>
  <c r="C10" i="427"/>
  <c r="V13" i="427"/>
  <c r="T13" i="427"/>
  <c r="R13" i="427"/>
  <c r="P13" i="427"/>
  <c r="N13" i="427"/>
  <c r="L13" i="427"/>
  <c r="J13" i="427"/>
  <c r="H13" i="427"/>
  <c r="F9" i="427"/>
  <c r="F23" i="422"/>
  <c r="V22" i="422"/>
  <c r="V24" i="422"/>
  <c r="U22" i="422"/>
  <c r="U24" i="422"/>
  <c r="T22" i="422"/>
  <c r="T24" i="422"/>
  <c r="S22" i="422"/>
  <c r="S24" i="422"/>
  <c r="R22" i="422"/>
  <c r="R24" i="422"/>
  <c r="Q22" i="422"/>
  <c r="Q25" i="422"/>
  <c r="P22" i="422"/>
  <c r="P24" i="422"/>
  <c r="O22" i="422"/>
  <c r="O24" i="422"/>
  <c r="N22" i="422"/>
  <c r="N24" i="422"/>
  <c r="M22" i="422"/>
  <c r="M24" i="422"/>
  <c r="L22" i="422"/>
  <c r="L24" i="422"/>
  <c r="K22" i="422"/>
  <c r="K24" i="422"/>
  <c r="J22" i="422"/>
  <c r="J24" i="422"/>
  <c r="I22" i="422"/>
  <c r="I24" i="422"/>
  <c r="H22" i="422"/>
  <c r="H24" i="422"/>
  <c r="G22" i="422"/>
  <c r="G24" i="422"/>
  <c r="E22" i="422"/>
  <c r="E24" i="422"/>
  <c r="F21" i="422"/>
  <c r="D21" i="422"/>
  <c r="C21" i="422"/>
  <c r="F20" i="422"/>
  <c r="D20" i="422"/>
  <c r="C20" i="422"/>
  <c r="F19" i="422"/>
  <c r="D19" i="422"/>
  <c r="C19" i="422"/>
  <c r="F18" i="422"/>
  <c r="D18" i="422"/>
  <c r="C18" i="422"/>
  <c r="F14" i="422"/>
  <c r="D14" i="422"/>
  <c r="V13" i="422"/>
  <c r="V15" i="422"/>
  <c r="U13" i="422"/>
  <c r="U15" i="422"/>
  <c r="T13" i="422"/>
  <c r="S13" i="422"/>
  <c r="S15" i="422"/>
  <c r="R13" i="422"/>
  <c r="R15" i="422"/>
  <c r="Q13" i="422"/>
  <c r="Q16" i="422"/>
  <c r="P13" i="422"/>
  <c r="P15" i="422"/>
  <c r="O13" i="422"/>
  <c r="O15" i="422"/>
  <c r="N13" i="422"/>
  <c r="N15" i="422"/>
  <c r="M13" i="422"/>
  <c r="M15" i="422"/>
  <c r="L13" i="422"/>
  <c r="L15" i="422"/>
  <c r="K13" i="422"/>
  <c r="K15" i="422"/>
  <c r="J13" i="422"/>
  <c r="J15" i="422"/>
  <c r="I13" i="422"/>
  <c r="I15" i="422"/>
  <c r="H13" i="422"/>
  <c r="H15" i="422"/>
  <c r="G13" i="422"/>
  <c r="G15" i="422"/>
  <c r="E13" i="422"/>
  <c r="E15" i="422"/>
  <c r="F12" i="422"/>
  <c r="D12" i="422"/>
  <c r="C12" i="422"/>
  <c r="F11" i="422"/>
  <c r="D11" i="422"/>
  <c r="C11" i="422"/>
  <c r="F10" i="422"/>
  <c r="D10" i="422"/>
  <c r="C10" i="422"/>
  <c r="F9" i="422"/>
  <c r="D9" i="422"/>
  <c r="C9" i="422"/>
  <c r="V33" i="421"/>
  <c r="N33" i="421"/>
  <c r="F32" i="421"/>
  <c r="V31" i="421"/>
  <c r="U31" i="421"/>
  <c r="U33" i="421"/>
  <c r="T31" i="421"/>
  <c r="T33" i="421"/>
  <c r="S31" i="421"/>
  <c r="S33" i="421"/>
  <c r="R31" i="421"/>
  <c r="R33" i="421"/>
  <c r="Q31" i="421"/>
  <c r="Q33" i="421"/>
  <c r="P31" i="421"/>
  <c r="P33" i="421"/>
  <c r="O31" i="421"/>
  <c r="O33" i="421"/>
  <c r="N31" i="421"/>
  <c r="M31" i="421"/>
  <c r="M33" i="421"/>
  <c r="L31" i="421"/>
  <c r="L33" i="421"/>
  <c r="K31" i="421"/>
  <c r="K33" i="421"/>
  <c r="J31" i="421"/>
  <c r="J33" i="421"/>
  <c r="I31" i="421"/>
  <c r="I33" i="421"/>
  <c r="H31" i="421"/>
  <c r="H33" i="421"/>
  <c r="G31" i="421"/>
  <c r="G33" i="421"/>
  <c r="E31" i="421"/>
  <c r="E33" i="421"/>
  <c r="F30" i="421"/>
  <c r="D30" i="421"/>
  <c r="C30" i="421"/>
  <c r="F29" i="421"/>
  <c r="D29" i="421"/>
  <c r="C29" i="421"/>
  <c r="F28" i="421"/>
  <c r="D28" i="421"/>
  <c r="C28" i="421"/>
  <c r="F27" i="421"/>
  <c r="D27" i="421"/>
  <c r="C27" i="421"/>
  <c r="R24" i="421"/>
  <c r="P24" i="421"/>
  <c r="J24" i="421"/>
  <c r="H24" i="421"/>
  <c r="F23" i="421"/>
  <c r="D23" i="421"/>
  <c r="V22" i="421"/>
  <c r="V24" i="421"/>
  <c r="U22" i="421"/>
  <c r="U25" i="421"/>
  <c r="T22" i="421"/>
  <c r="T24" i="421"/>
  <c r="S22" i="421"/>
  <c r="S24" i="421"/>
  <c r="R22" i="421"/>
  <c r="Q22" i="421"/>
  <c r="Q24" i="421"/>
  <c r="P22" i="421"/>
  <c r="O22" i="421"/>
  <c r="O24" i="421"/>
  <c r="N22" i="421"/>
  <c r="N24" i="421"/>
  <c r="M22" i="421"/>
  <c r="M24" i="421"/>
  <c r="L22" i="421"/>
  <c r="L24" i="421"/>
  <c r="K22" i="421"/>
  <c r="K24" i="421"/>
  <c r="J22" i="421"/>
  <c r="I22" i="421"/>
  <c r="I24" i="421"/>
  <c r="H22" i="421"/>
  <c r="G22" i="421"/>
  <c r="G24" i="421"/>
  <c r="E22" i="421"/>
  <c r="E24" i="421"/>
  <c r="F21" i="421"/>
  <c r="D21" i="421"/>
  <c r="C21" i="421"/>
  <c r="F20" i="421"/>
  <c r="D20" i="421"/>
  <c r="C20" i="421"/>
  <c r="F19" i="421"/>
  <c r="D19" i="421"/>
  <c r="C19" i="421"/>
  <c r="F18" i="421"/>
  <c r="D18" i="421"/>
  <c r="C18" i="421"/>
  <c r="F14" i="421"/>
  <c r="V13" i="421"/>
  <c r="V15" i="421"/>
  <c r="U13" i="421"/>
  <c r="T13" i="421"/>
  <c r="T15" i="421"/>
  <c r="S13" i="421"/>
  <c r="S15" i="421"/>
  <c r="R13" i="421"/>
  <c r="R15" i="421"/>
  <c r="Q13" i="421"/>
  <c r="Q15" i="421"/>
  <c r="P13" i="421"/>
  <c r="P15" i="421"/>
  <c r="O13" i="421"/>
  <c r="O15" i="421"/>
  <c r="N13" i="421"/>
  <c r="N15" i="421"/>
  <c r="M13" i="421"/>
  <c r="M15" i="421"/>
  <c r="L13" i="421"/>
  <c r="L15" i="421"/>
  <c r="K13" i="421"/>
  <c r="K15" i="421"/>
  <c r="J13" i="421"/>
  <c r="J15" i="421"/>
  <c r="I13" i="421"/>
  <c r="I15" i="421"/>
  <c r="H13" i="421"/>
  <c r="H15" i="421"/>
  <c r="G13" i="421"/>
  <c r="G15" i="421"/>
  <c r="E13" i="421"/>
  <c r="E15" i="421"/>
  <c r="F12" i="421"/>
  <c r="D12" i="421"/>
  <c r="C12" i="421"/>
  <c r="F11" i="421"/>
  <c r="D11" i="421"/>
  <c r="C11" i="421"/>
  <c r="F10" i="421"/>
  <c r="D10" i="421"/>
  <c r="C10" i="421"/>
  <c r="F9" i="421"/>
  <c r="D9" i="421"/>
  <c r="C9" i="421"/>
  <c r="R33" i="420"/>
  <c r="J33" i="420"/>
  <c r="F32" i="420"/>
  <c r="V31" i="420"/>
  <c r="V33" i="420"/>
  <c r="U31" i="420"/>
  <c r="U33" i="420"/>
  <c r="T31" i="420"/>
  <c r="T33" i="420"/>
  <c r="S31" i="420"/>
  <c r="S33" i="420"/>
  <c r="R31" i="420"/>
  <c r="Q31" i="420"/>
  <c r="Q33" i="420"/>
  <c r="P31" i="420"/>
  <c r="P33" i="420"/>
  <c r="O31" i="420"/>
  <c r="O33" i="420"/>
  <c r="N31" i="420"/>
  <c r="N33" i="420"/>
  <c r="M31" i="420"/>
  <c r="M33" i="420"/>
  <c r="L31" i="420"/>
  <c r="L33" i="420"/>
  <c r="K31" i="420"/>
  <c r="K33" i="420"/>
  <c r="J31" i="420"/>
  <c r="I31" i="420"/>
  <c r="I33" i="420"/>
  <c r="H31" i="420"/>
  <c r="H33" i="420"/>
  <c r="G31" i="420"/>
  <c r="G33" i="420"/>
  <c r="E31" i="420"/>
  <c r="E33" i="420"/>
  <c r="F30" i="420"/>
  <c r="D30" i="420"/>
  <c r="C30" i="420"/>
  <c r="F29" i="420"/>
  <c r="D29" i="420"/>
  <c r="C29" i="420"/>
  <c r="F28" i="420"/>
  <c r="D28" i="420"/>
  <c r="C28" i="420"/>
  <c r="F27" i="420"/>
  <c r="D27" i="420"/>
  <c r="C27" i="420"/>
  <c r="V24" i="420"/>
  <c r="N24" i="420"/>
  <c r="F23" i="420"/>
  <c r="D23" i="420"/>
  <c r="V22" i="420"/>
  <c r="U22" i="420"/>
  <c r="U24" i="420"/>
  <c r="T22" i="420"/>
  <c r="T24" i="420"/>
  <c r="S22" i="420"/>
  <c r="S24" i="420"/>
  <c r="R22" i="420"/>
  <c r="R24" i="420"/>
  <c r="Q22" i="420"/>
  <c r="Q24" i="420"/>
  <c r="P22" i="420"/>
  <c r="P24" i="420"/>
  <c r="O22" i="420"/>
  <c r="O24" i="420"/>
  <c r="N22" i="420"/>
  <c r="M22" i="420"/>
  <c r="M24" i="420"/>
  <c r="L22" i="420"/>
  <c r="L24" i="420"/>
  <c r="K22" i="420"/>
  <c r="K24" i="420"/>
  <c r="J22" i="420"/>
  <c r="J24" i="420"/>
  <c r="I22" i="420"/>
  <c r="I24" i="420"/>
  <c r="H22" i="420"/>
  <c r="H24" i="420"/>
  <c r="G22" i="420"/>
  <c r="G24" i="420"/>
  <c r="E22" i="420"/>
  <c r="E24" i="420"/>
  <c r="F21" i="420"/>
  <c r="D21" i="420"/>
  <c r="C21" i="420"/>
  <c r="F20" i="420"/>
  <c r="D20" i="420"/>
  <c r="C20" i="420"/>
  <c r="F19" i="420"/>
  <c r="D19" i="420"/>
  <c r="C19" i="420"/>
  <c r="F18" i="420"/>
  <c r="D18" i="420"/>
  <c r="C18" i="420"/>
  <c r="N15" i="420"/>
  <c r="F14" i="420"/>
  <c r="V13" i="420"/>
  <c r="V15" i="420"/>
  <c r="U13" i="420"/>
  <c r="U15" i="420"/>
  <c r="T13" i="420"/>
  <c r="T15" i="420"/>
  <c r="S13" i="420"/>
  <c r="S15" i="420"/>
  <c r="R13" i="420"/>
  <c r="R15" i="420"/>
  <c r="Q13" i="420"/>
  <c r="Q15" i="420"/>
  <c r="P13" i="420"/>
  <c r="P15" i="420"/>
  <c r="O13" i="420"/>
  <c r="O15" i="420"/>
  <c r="N13" i="420"/>
  <c r="M13" i="420"/>
  <c r="M15" i="420"/>
  <c r="L13" i="420"/>
  <c r="L15" i="420"/>
  <c r="K13" i="420"/>
  <c r="K15" i="420"/>
  <c r="J13" i="420"/>
  <c r="J15" i="420"/>
  <c r="I13" i="420"/>
  <c r="I15" i="420"/>
  <c r="H13" i="420"/>
  <c r="H15" i="420"/>
  <c r="G13" i="420"/>
  <c r="G15" i="420"/>
  <c r="E13" i="420"/>
  <c r="E15" i="420"/>
  <c r="F12" i="420"/>
  <c r="D12" i="420"/>
  <c r="C12" i="420"/>
  <c r="F11" i="420"/>
  <c r="D11" i="420"/>
  <c r="C11" i="420"/>
  <c r="F10" i="420"/>
  <c r="D10" i="420"/>
  <c r="C10" i="420"/>
  <c r="F9" i="420"/>
  <c r="D9" i="420"/>
  <c r="C9" i="420"/>
  <c r="V33" i="307"/>
  <c r="N33" i="307"/>
  <c r="F32" i="307"/>
  <c r="V31" i="307"/>
  <c r="U31" i="307"/>
  <c r="U34" i="307"/>
  <c r="T31" i="307"/>
  <c r="T33" i="307"/>
  <c r="S31" i="307"/>
  <c r="S33" i="307"/>
  <c r="R31" i="307"/>
  <c r="R33" i="307"/>
  <c r="Q31" i="307"/>
  <c r="Q33" i="307"/>
  <c r="P31" i="307"/>
  <c r="P33" i="307"/>
  <c r="O31" i="307"/>
  <c r="O33" i="307"/>
  <c r="N31" i="307"/>
  <c r="M31" i="307"/>
  <c r="M33" i="307"/>
  <c r="L31" i="307"/>
  <c r="L33" i="307"/>
  <c r="K31" i="307"/>
  <c r="K33" i="307"/>
  <c r="J31" i="307"/>
  <c r="I31" i="307"/>
  <c r="I33" i="307"/>
  <c r="H31" i="307"/>
  <c r="H33" i="307"/>
  <c r="G31" i="307"/>
  <c r="E31" i="307"/>
  <c r="E33" i="307"/>
  <c r="F30" i="307"/>
  <c r="D30" i="307"/>
  <c r="C30" i="307"/>
  <c r="F29" i="307"/>
  <c r="D29" i="307"/>
  <c r="C29" i="307"/>
  <c r="F28" i="307"/>
  <c r="D28" i="307"/>
  <c r="C28" i="307"/>
  <c r="F27" i="307"/>
  <c r="D27" i="307"/>
  <c r="C27" i="307"/>
  <c r="V14" i="415"/>
  <c r="U14" i="415"/>
  <c r="T14" i="415"/>
  <c r="S14" i="415"/>
  <c r="R14" i="415"/>
  <c r="Q14" i="415"/>
  <c r="P14" i="415"/>
  <c r="O14" i="415"/>
  <c r="N14" i="415"/>
  <c r="M14" i="415"/>
  <c r="L14" i="415"/>
  <c r="K14" i="415"/>
  <c r="J14" i="415"/>
  <c r="I14" i="415"/>
  <c r="H14" i="415"/>
  <c r="G14" i="415"/>
  <c r="F14" i="415"/>
  <c r="D14" i="415"/>
  <c r="V12" i="415"/>
  <c r="U12" i="415"/>
  <c r="T12" i="415"/>
  <c r="S12" i="415"/>
  <c r="R12" i="415"/>
  <c r="Q12" i="415"/>
  <c r="P12" i="415"/>
  <c r="O12" i="415"/>
  <c r="N12" i="415"/>
  <c r="M12" i="415"/>
  <c r="L12" i="415"/>
  <c r="K12" i="415"/>
  <c r="J12" i="415"/>
  <c r="I12" i="415"/>
  <c r="H12" i="415"/>
  <c r="G12" i="415"/>
  <c r="V11" i="415"/>
  <c r="U11" i="415"/>
  <c r="T11" i="415"/>
  <c r="S11" i="415"/>
  <c r="R11" i="415"/>
  <c r="Q11" i="415"/>
  <c r="P11" i="415"/>
  <c r="O11" i="415"/>
  <c r="N11" i="415"/>
  <c r="M11" i="415"/>
  <c r="L11" i="415"/>
  <c r="K11" i="415"/>
  <c r="J11" i="415"/>
  <c r="I11" i="415"/>
  <c r="H11" i="415"/>
  <c r="G11" i="415"/>
  <c r="V10" i="415"/>
  <c r="U10" i="415"/>
  <c r="T10" i="415"/>
  <c r="S10" i="415"/>
  <c r="R10" i="415"/>
  <c r="Q10" i="415"/>
  <c r="P10" i="415"/>
  <c r="O10" i="415"/>
  <c r="N10" i="415"/>
  <c r="M10" i="415"/>
  <c r="L10" i="415"/>
  <c r="K10" i="415"/>
  <c r="J10" i="415"/>
  <c r="I10" i="415"/>
  <c r="H10" i="415"/>
  <c r="G10" i="415"/>
  <c r="F10" i="415"/>
  <c r="V9" i="415"/>
  <c r="U9" i="415"/>
  <c r="T9" i="415"/>
  <c r="S9" i="415"/>
  <c r="R9" i="415"/>
  <c r="Q9" i="415"/>
  <c r="P9" i="415"/>
  <c r="O9" i="415"/>
  <c r="N9" i="415"/>
  <c r="M9" i="415"/>
  <c r="L9" i="415"/>
  <c r="K9" i="415"/>
  <c r="J9" i="415"/>
  <c r="I9" i="415"/>
  <c r="H9" i="415"/>
  <c r="G9" i="415"/>
  <c r="E14" i="415"/>
  <c r="E12" i="415"/>
  <c r="E11" i="415"/>
  <c r="E10" i="415"/>
  <c r="D10" i="415"/>
  <c r="C10" i="415"/>
  <c r="E9" i="415"/>
  <c r="K24" i="381"/>
  <c r="F23" i="381"/>
  <c r="V22" i="381"/>
  <c r="V24" i="381"/>
  <c r="U22" i="381"/>
  <c r="U24" i="381"/>
  <c r="T22" i="381"/>
  <c r="T24" i="381"/>
  <c r="S22" i="381"/>
  <c r="S24" i="381"/>
  <c r="R22" i="381"/>
  <c r="R24" i="381"/>
  <c r="Q22" i="381"/>
  <c r="Q24" i="381"/>
  <c r="P22" i="381"/>
  <c r="P24" i="381"/>
  <c r="O22" i="381"/>
  <c r="O24" i="381"/>
  <c r="N22" i="381"/>
  <c r="N24" i="381"/>
  <c r="M22" i="381"/>
  <c r="M24" i="381"/>
  <c r="L22" i="381"/>
  <c r="L24" i="381"/>
  <c r="K22" i="381"/>
  <c r="J22" i="381"/>
  <c r="J24" i="381"/>
  <c r="I22" i="381"/>
  <c r="I24" i="381"/>
  <c r="H22" i="381"/>
  <c r="H24" i="381"/>
  <c r="G22" i="381"/>
  <c r="G24" i="381"/>
  <c r="F22" i="381"/>
  <c r="D22" i="381"/>
  <c r="E22" i="381"/>
  <c r="E24" i="381"/>
  <c r="F21" i="381"/>
  <c r="D21" i="381"/>
  <c r="C21" i="381"/>
  <c r="F20" i="381"/>
  <c r="D20" i="381"/>
  <c r="C20" i="381"/>
  <c r="F19" i="381"/>
  <c r="D19" i="381"/>
  <c r="C19" i="381"/>
  <c r="F18" i="381"/>
  <c r="D18" i="381"/>
  <c r="C18" i="381"/>
  <c r="F14" i="381"/>
  <c r="V13" i="381"/>
  <c r="V15" i="381"/>
  <c r="U13" i="381"/>
  <c r="U15" i="381"/>
  <c r="T13" i="381"/>
  <c r="T15" i="381"/>
  <c r="S13" i="381"/>
  <c r="S15" i="381"/>
  <c r="R13" i="381"/>
  <c r="R15" i="381"/>
  <c r="Q13" i="381"/>
  <c r="Q15" i="381"/>
  <c r="P13" i="381"/>
  <c r="P15" i="381"/>
  <c r="O13" i="381"/>
  <c r="O15" i="381"/>
  <c r="N13" i="381"/>
  <c r="N15" i="381"/>
  <c r="M13" i="381"/>
  <c r="M15" i="381"/>
  <c r="L13" i="381"/>
  <c r="L15" i="381"/>
  <c r="K13" i="381"/>
  <c r="K15" i="381"/>
  <c r="J13" i="381"/>
  <c r="J15" i="381"/>
  <c r="I13" i="381"/>
  <c r="I15" i="381"/>
  <c r="H13" i="381"/>
  <c r="H15" i="381"/>
  <c r="G13" i="381"/>
  <c r="G15" i="381"/>
  <c r="E13" i="381"/>
  <c r="E15" i="381"/>
  <c r="F12" i="381"/>
  <c r="D12" i="381"/>
  <c r="C12" i="381"/>
  <c r="F11" i="381"/>
  <c r="D11" i="381"/>
  <c r="C11" i="381"/>
  <c r="F10" i="381"/>
  <c r="D10" i="381"/>
  <c r="C10" i="381"/>
  <c r="F9" i="381"/>
  <c r="D9" i="381"/>
  <c r="C9" i="381"/>
  <c r="S33" i="124"/>
  <c r="Q33" i="124"/>
  <c r="F32" i="124"/>
  <c r="D32" i="124"/>
  <c r="V31" i="124"/>
  <c r="V33" i="124"/>
  <c r="U31" i="124"/>
  <c r="U33" i="124"/>
  <c r="T31" i="124"/>
  <c r="S31" i="124"/>
  <c r="R31" i="124"/>
  <c r="R33" i="124"/>
  <c r="Q31" i="124"/>
  <c r="P31" i="124"/>
  <c r="P33" i="124"/>
  <c r="O31" i="124"/>
  <c r="O33" i="124"/>
  <c r="N31" i="124"/>
  <c r="N33" i="124"/>
  <c r="M31" i="124"/>
  <c r="M33" i="124"/>
  <c r="L31" i="124"/>
  <c r="L33" i="124"/>
  <c r="K31" i="124"/>
  <c r="K33" i="124"/>
  <c r="J31" i="124"/>
  <c r="J33" i="124"/>
  <c r="I31" i="124"/>
  <c r="I33" i="124"/>
  <c r="H31" i="124"/>
  <c r="H33" i="124"/>
  <c r="G31" i="124"/>
  <c r="G33" i="124"/>
  <c r="E31" i="124"/>
  <c r="F30" i="124"/>
  <c r="D30" i="124"/>
  <c r="C30" i="124"/>
  <c r="F29" i="124"/>
  <c r="D29" i="124"/>
  <c r="C29" i="124"/>
  <c r="F28" i="124"/>
  <c r="D28" i="124"/>
  <c r="C28" i="124"/>
  <c r="F27" i="124"/>
  <c r="D27" i="124"/>
  <c r="C27" i="124"/>
  <c r="V14" i="73"/>
  <c r="U14" i="73"/>
  <c r="T14" i="73"/>
  <c r="S14" i="73"/>
  <c r="S14" i="49"/>
  <c r="R14" i="73"/>
  <c r="Q14" i="73"/>
  <c r="P14" i="73"/>
  <c r="O14" i="73"/>
  <c r="N14" i="73"/>
  <c r="M14" i="73"/>
  <c r="L14" i="73"/>
  <c r="K14" i="73"/>
  <c r="J14" i="73"/>
  <c r="I14" i="73"/>
  <c r="H14" i="73"/>
  <c r="G14" i="73"/>
  <c r="V12" i="73"/>
  <c r="U12" i="73"/>
  <c r="T12" i="73"/>
  <c r="S12" i="73"/>
  <c r="S12" i="49"/>
  <c r="S21" i="130"/>
  <c r="R12" i="73"/>
  <c r="Q12" i="73"/>
  <c r="P12" i="73"/>
  <c r="P12" i="49"/>
  <c r="P21" i="130"/>
  <c r="O12" i="73"/>
  <c r="O12" i="49"/>
  <c r="O21" i="130"/>
  <c r="N12" i="73"/>
  <c r="M12" i="73"/>
  <c r="L12" i="73"/>
  <c r="K12" i="73"/>
  <c r="J12" i="73"/>
  <c r="I12" i="73"/>
  <c r="H12" i="73"/>
  <c r="G12" i="73"/>
  <c r="F12" i="73"/>
  <c r="V11" i="73"/>
  <c r="U11" i="73"/>
  <c r="T11" i="73"/>
  <c r="S11" i="73"/>
  <c r="S11" i="49"/>
  <c r="S20" i="130"/>
  <c r="R11" i="73"/>
  <c r="Q11" i="73"/>
  <c r="P11" i="73"/>
  <c r="O11" i="73"/>
  <c r="N11" i="73"/>
  <c r="M11" i="73"/>
  <c r="L11" i="73"/>
  <c r="K11" i="73"/>
  <c r="J11" i="73"/>
  <c r="I11" i="73"/>
  <c r="H11" i="73"/>
  <c r="G11" i="73"/>
  <c r="V10" i="73"/>
  <c r="U10" i="73"/>
  <c r="T10" i="73"/>
  <c r="S10" i="73"/>
  <c r="S13" i="73"/>
  <c r="R10" i="73"/>
  <c r="Q10" i="73"/>
  <c r="P10" i="73"/>
  <c r="O10" i="73"/>
  <c r="N10" i="73"/>
  <c r="M10" i="73"/>
  <c r="L10" i="73"/>
  <c r="L13" i="73"/>
  <c r="L15" i="73"/>
  <c r="K10" i="73"/>
  <c r="J10" i="73"/>
  <c r="I10" i="73"/>
  <c r="H10" i="73"/>
  <c r="H13" i="73"/>
  <c r="H15" i="73"/>
  <c r="G10" i="73"/>
  <c r="F10" i="73"/>
  <c r="V9" i="73"/>
  <c r="U9" i="73"/>
  <c r="T9" i="73"/>
  <c r="S9" i="73"/>
  <c r="R9" i="73"/>
  <c r="Q9" i="73"/>
  <c r="P9" i="73"/>
  <c r="P13" i="73"/>
  <c r="O9" i="73"/>
  <c r="N9" i="73"/>
  <c r="M9" i="73"/>
  <c r="L9" i="73"/>
  <c r="K9" i="73"/>
  <c r="K13" i="73"/>
  <c r="K15" i="73"/>
  <c r="J9" i="73"/>
  <c r="I9" i="73"/>
  <c r="H9" i="73"/>
  <c r="G9" i="73"/>
  <c r="E14" i="73"/>
  <c r="E12" i="73"/>
  <c r="E11" i="73"/>
  <c r="E10" i="73"/>
  <c r="E9" i="73"/>
  <c r="F14" i="301"/>
  <c r="D14" i="301"/>
  <c r="V13" i="301"/>
  <c r="V15" i="301"/>
  <c r="U13" i="301"/>
  <c r="U15" i="301"/>
  <c r="T13" i="301"/>
  <c r="T15" i="301"/>
  <c r="S13" i="301"/>
  <c r="S15" i="301"/>
  <c r="R13" i="301"/>
  <c r="R15" i="301"/>
  <c r="Q13" i="301"/>
  <c r="Q15" i="301"/>
  <c r="P13" i="301"/>
  <c r="P15" i="301"/>
  <c r="O13" i="301"/>
  <c r="O15" i="301"/>
  <c r="N13" i="301"/>
  <c r="N15" i="301"/>
  <c r="M13" i="301"/>
  <c r="M15" i="301"/>
  <c r="L13" i="301"/>
  <c r="L15" i="301"/>
  <c r="K13" i="301"/>
  <c r="K15" i="301"/>
  <c r="J13" i="301"/>
  <c r="J15" i="301"/>
  <c r="I13" i="301"/>
  <c r="I15" i="301"/>
  <c r="H13" i="301"/>
  <c r="H15" i="301"/>
  <c r="G13" i="301"/>
  <c r="G15" i="301"/>
  <c r="E13" i="301"/>
  <c r="E15" i="301"/>
  <c r="F12" i="301"/>
  <c r="D12" i="301"/>
  <c r="C12" i="301"/>
  <c r="F11" i="301"/>
  <c r="D11" i="301"/>
  <c r="C11" i="301"/>
  <c r="F10" i="301"/>
  <c r="D10" i="301"/>
  <c r="C10" i="301"/>
  <c r="F9" i="301"/>
  <c r="D9" i="301"/>
  <c r="C9" i="301"/>
  <c r="V23" i="323"/>
  <c r="V14" i="323"/>
  <c r="U23" i="323"/>
  <c r="T23" i="323"/>
  <c r="S23" i="323"/>
  <c r="R23" i="323"/>
  <c r="R14" i="323"/>
  <c r="Q23" i="323"/>
  <c r="P23" i="323"/>
  <c r="O23" i="323"/>
  <c r="N23" i="323"/>
  <c r="N14" i="323"/>
  <c r="M23" i="323"/>
  <c r="L23" i="323"/>
  <c r="L14" i="323"/>
  <c r="K23" i="323"/>
  <c r="K14" i="323"/>
  <c r="J23" i="323"/>
  <c r="J14" i="323"/>
  <c r="I23" i="323"/>
  <c r="I14" i="323"/>
  <c r="H23" i="323"/>
  <c r="G23" i="323"/>
  <c r="G14" i="323"/>
  <c r="V21" i="323"/>
  <c r="U21" i="323"/>
  <c r="T21" i="323"/>
  <c r="T12" i="323"/>
  <c r="S21" i="323"/>
  <c r="S12" i="323"/>
  <c r="R21" i="323"/>
  <c r="Q21" i="323"/>
  <c r="P21" i="323"/>
  <c r="O21" i="323"/>
  <c r="N21" i="323"/>
  <c r="M21" i="323"/>
  <c r="L21" i="323"/>
  <c r="K21" i="323"/>
  <c r="K12" i="323"/>
  <c r="J21" i="323"/>
  <c r="I21" i="323"/>
  <c r="H21" i="323"/>
  <c r="G21" i="323"/>
  <c r="G12" i="323"/>
  <c r="V20" i="323"/>
  <c r="U20" i="323"/>
  <c r="T20" i="323"/>
  <c r="T11" i="323"/>
  <c r="S20" i="323"/>
  <c r="S11" i="323"/>
  <c r="R20" i="323"/>
  <c r="Q20" i="323"/>
  <c r="P20" i="323"/>
  <c r="P11" i="323"/>
  <c r="O20" i="323"/>
  <c r="O11" i="323"/>
  <c r="N20" i="323"/>
  <c r="M20" i="323"/>
  <c r="L20" i="323"/>
  <c r="L11" i="323"/>
  <c r="K20" i="323"/>
  <c r="K11" i="323"/>
  <c r="J20" i="323"/>
  <c r="I20" i="323"/>
  <c r="H20" i="323"/>
  <c r="G20" i="323"/>
  <c r="G11" i="323"/>
  <c r="V19" i="323"/>
  <c r="U19" i="323"/>
  <c r="U10" i="323"/>
  <c r="T19" i="323"/>
  <c r="S19" i="323"/>
  <c r="S10" i="323"/>
  <c r="R19" i="323"/>
  <c r="Q19" i="323"/>
  <c r="P19" i="323"/>
  <c r="O19" i="323"/>
  <c r="O10" i="323"/>
  <c r="N19" i="323"/>
  <c r="M19" i="323"/>
  <c r="L19" i="323"/>
  <c r="K19" i="323"/>
  <c r="K10" i="323"/>
  <c r="J19" i="323"/>
  <c r="I19" i="323"/>
  <c r="H19" i="323"/>
  <c r="G19" i="323"/>
  <c r="V18" i="323"/>
  <c r="U18" i="323"/>
  <c r="T18" i="323"/>
  <c r="T22" i="323"/>
  <c r="T24" i="323"/>
  <c r="S18" i="323"/>
  <c r="S9" i="323"/>
  <c r="R18" i="323"/>
  <c r="Q18" i="323"/>
  <c r="Q22" i="323"/>
  <c r="P18" i="323"/>
  <c r="P22" i="323"/>
  <c r="P24" i="323"/>
  <c r="O18" i="323"/>
  <c r="O9" i="323"/>
  <c r="N18" i="323"/>
  <c r="N22" i="323"/>
  <c r="N24" i="323"/>
  <c r="M18" i="323"/>
  <c r="L18" i="323"/>
  <c r="K18" i="323"/>
  <c r="K9" i="323"/>
  <c r="J18" i="323"/>
  <c r="I18" i="323"/>
  <c r="H18" i="323"/>
  <c r="G18" i="323"/>
  <c r="G9" i="323"/>
  <c r="E23" i="323"/>
  <c r="E21" i="323"/>
  <c r="E20" i="323"/>
  <c r="E19" i="323"/>
  <c r="E10" i="323"/>
  <c r="E18" i="323"/>
  <c r="N31" i="59"/>
  <c r="N33" i="59"/>
  <c r="V32" i="54"/>
  <c r="V23" i="54"/>
  <c r="U32" i="54"/>
  <c r="T32" i="54"/>
  <c r="S32" i="54"/>
  <c r="R32" i="54"/>
  <c r="R23" i="54"/>
  <c r="Q32" i="54"/>
  <c r="P32" i="54"/>
  <c r="O32" i="54"/>
  <c r="N32" i="54"/>
  <c r="N33" i="54"/>
  <c r="M32" i="54"/>
  <c r="M23" i="54"/>
  <c r="L32" i="54"/>
  <c r="L33" i="54"/>
  <c r="K32" i="54"/>
  <c r="K33" i="54"/>
  <c r="J32" i="54"/>
  <c r="J23" i="54"/>
  <c r="I32" i="54"/>
  <c r="I23" i="54"/>
  <c r="H32" i="54"/>
  <c r="H23" i="54"/>
  <c r="G32" i="54"/>
  <c r="E32" i="54"/>
  <c r="E23" i="54"/>
  <c r="V30" i="54"/>
  <c r="V21" i="54"/>
  <c r="U30" i="54"/>
  <c r="U21" i="54"/>
  <c r="T30" i="54"/>
  <c r="T21" i="54"/>
  <c r="S30" i="54"/>
  <c r="R30" i="54"/>
  <c r="Q30" i="54"/>
  <c r="Q21" i="54"/>
  <c r="P30" i="54"/>
  <c r="O30" i="54"/>
  <c r="O21" i="54"/>
  <c r="N30" i="54"/>
  <c r="M30" i="54"/>
  <c r="L30" i="54"/>
  <c r="K30" i="54"/>
  <c r="K21" i="54"/>
  <c r="J30" i="54"/>
  <c r="J21" i="54"/>
  <c r="I30" i="54"/>
  <c r="H30" i="54"/>
  <c r="G30" i="54"/>
  <c r="F30" i="54"/>
  <c r="V29" i="54"/>
  <c r="U29" i="54"/>
  <c r="U20" i="54"/>
  <c r="T29" i="54"/>
  <c r="S29" i="54"/>
  <c r="R29" i="54"/>
  <c r="R20" i="54"/>
  <c r="Q29" i="54"/>
  <c r="P29" i="54"/>
  <c r="O29" i="54"/>
  <c r="N29" i="54"/>
  <c r="M29" i="54"/>
  <c r="M20" i="54"/>
  <c r="L29" i="54"/>
  <c r="L31" i="54"/>
  <c r="K29" i="54"/>
  <c r="K20" i="54"/>
  <c r="J29" i="54"/>
  <c r="I29" i="54"/>
  <c r="H29" i="54"/>
  <c r="H20" i="54"/>
  <c r="G29" i="54"/>
  <c r="V28" i="54"/>
  <c r="U28" i="54"/>
  <c r="T28" i="54"/>
  <c r="T19" i="54"/>
  <c r="S28" i="54"/>
  <c r="R28" i="54"/>
  <c r="Q28" i="54"/>
  <c r="Q19" i="54"/>
  <c r="P28" i="54"/>
  <c r="P19" i="54"/>
  <c r="O28" i="54"/>
  <c r="N28" i="54"/>
  <c r="N31" i="54"/>
  <c r="M28" i="54"/>
  <c r="M19" i="54"/>
  <c r="L28" i="54"/>
  <c r="L19" i="54"/>
  <c r="K28" i="54"/>
  <c r="K31" i="54"/>
  <c r="J28" i="54"/>
  <c r="I28" i="54"/>
  <c r="H28" i="54"/>
  <c r="G28" i="54"/>
  <c r="G19" i="54"/>
  <c r="V27" i="54"/>
  <c r="V31" i="54"/>
  <c r="V33" i="54"/>
  <c r="U27" i="54"/>
  <c r="T27" i="54"/>
  <c r="S27" i="54"/>
  <c r="S31" i="54"/>
  <c r="R27" i="54"/>
  <c r="R31" i="54"/>
  <c r="R33" i="54"/>
  <c r="Q27" i="54"/>
  <c r="Q18" i="54"/>
  <c r="P27" i="54"/>
  <c r="P31" i="54"/>
  <c r="P33" i="54"/>
  <c r="O27" i="54"/>
  <c r="N27" i="54"/>
  <c r="M27" i="54"/>
  <c r="M31" i="54"/>
  <c r="M33" i="54"/>
  <c r="L27" i="54"/>
  <c r="L18" i="54"/>
  <c r="K27" i="54"/>
  <c r="J27" i="54"/>
  <c r="J31" i="54"/>
  <c r="J33" i="54"/>
  <c r="I27" i="54"/>
  <c r="I31" i="54"/>
  <c r="H27" i="54"/>
  <c r="H31" i="54"/>
  <c r="H33" i="54"/>
  <c r="G27" i="54"/>
  <c r="E30" i="54"/>
  <c r="E21" i="54"/>
  <c r="E29" i="54"/>
  <c r="E28" i="54"/>
  <c r="E27" i="54"/>
  <c r="L33" i="108"/>
  <c r="F32" i="108"/>
  <c r="V31" i="108"/>
  <c r="V33" i="108"/>
  <c r="U31" i="108"/>
  <c r="U33" i="108"/>
  <c r="T31" i="108"/>
  <c r="T33" i="108"/>
  <c r="S31" i="108"/>
  <c r="S33" i="108"/>
  <c r="R31" i="108"/>
  <c r="R33" i="108"/>
  <c r="Q31" i="108"/>
  <c r="Q33" i="108"/>
  <c r="P31" i="108"/>
  <c r="P33" i="108"/>
  <c r="O31" i="108"/>
  <c r="O33" i="108"/>
  <c r="N31" i="108"/>
  <c r="N33" i="108"/>
  <c r="M31" i="108"/>
  <c r="M33" i="108"/>
  <c r="L31" i="108"/>
  <c r="K31" i="108"/>
  <c r="K33" i="108"/>
  <c r="J31" i="108"/>
  <c r="J33" i="108"/>
  <c r="I31" i="108"/>
  <c r="I33" i="108"/>
  <c r="H31" i="108"/>
  <c r="H33" i="108"/>
  <c r="G31" i="108"/>
  <c r="G33" i="108"/>
  <c r="E31" i="108"/>
  <c r="E33" i="108"/>
  <c r="F30" i="108"/>
  <c r="D30" i="108"/>
  <c r="C30" i="108"/>
  <c r="F29" i="108"/>
  <c r="D29" i="108"/>
  <c r="C29" i="108"/>
  <c r="F28" i="108"/>
  <c r="D28" i="108"/>
  <c r="C28" i="108"/>
  <c r="F27" i="108"/>
  <c r="D27" i="108"/>
  <c r="C27" i="108"/>
  <c r="F23" i="108"/>
  <c r="D23" i="108"/>
  <c r="V22" i="108"/>
  <c r="V24" i="108"/>
  <c r="U22" i="108"/>
  <c r="U24" i="108"/>
  <c r="T22" i="108"/>
  <c r="T24" i="108"/>
  <c r="S22" i="108"/>
  <c r="S24" i="108"/>
  <c r="R22" i="108"/>
  <c r="R24" i="108"/>
  <c r="Q22" i="108"/>
  <c r="Q24" i="108"/>
  <c r="P22" i="108"/>
  <c r="P24" i="108"/>
  <c r="O22" i="108"/>
  <c r="O24" i="108"/>
  <c r="N22" i="108"/>
  <c r="N24" i="108"/>
  <c r="M22" i="108"/>
  <c r="M24" i="108"/>
  <c r="L22" i="108"/>
  <c r="L24" i="108"/>
  <c r="K22" i="108"/>
  <c r="K24" i="108"/>
  <c r="J22" i="108"/>
  <c r="J24" i="108"/>
  <c r="I22" i="108"/>
  <c r="I24" i="108"/>
  <c r="H22" i="108"/>
  <c r="G22" i="108"/>
  <c r="G24" i="108"/>
  <c r="E22" i="108"/>
  <c r="E24" i="108"/>
  <c r="F21" i="108"/>
  <c r="D21" i="108"/>
  <c r="C21" i="108"/>
  <c r="F20" i="108"/>
  <c r="D20" i="108"/>
  <c r="C20" i="108"/>
  <c r="F19" i="108"/>
  <c r="D19" i="108"/>
  <c r="C19" i="108"/>
  <c r="F18" i="108"/>
  <c r="D18" i="108"/>
  <c r="C18" i="108"/>
  <c r="F14" i="108"/>
  <c r="V13" i="108"/>
  <c r="V15" i="108"/>
  <c r="U13" i="108"/>
  <c r="U15" i="108"/>
  <c r="T13" i="108"/>
  <c r="T16" i="108"/>
  <c r="S13" i="108"/>
  <c r="S16" i="108"/>
  <c r="R13" i="108"/>
  <c r="R15" i="108"/>
  <c r="Q13" i="108"/>
  <c r="Q15" i="108"/>
  <c r="P13" i="108"/>
  <c r="P15" i="108"/>
  <c r="O13" i="108"/>
  <c r="O15" i="108"/>
  <c r="N13" i="108"/>
  <c r="N16" i="108"/>
  <c r="M13" i="108"/>
  <c r="M15" i="108"/>
  <c r="L13" i="108"/>
  <c r="L15" i="108"/>
  <c r="K13" i="108"/>
  <c r="K15" i="108"/>
  <c r="J13" i="108"/>
  <c r="J15" i="108"/>
  <c r="I13" i="108"/>
  <c r="I15" i="108"/>
  <c r="H13" i="108"/>
  <c r="H16" i="108"/>
  <c r="G13" i="108"/>
  <c r="G15" i="108"/>
  <c r="E13" i="108"/>
  <c r="F12" i="108"/>
  <c r="D12" i="108"/>
  <c r="C12" i="108"/>
  <c r="F11" i="108"/>
  <c r="D11" i="108"/>
  <c r="C11" i="108"/>
  <c r="F10" i="108"/>
  <c r="D10" i="108"/>
  <c r="C10" i="108"/>
  <c r="F9" i="108"/>
  <c r="D9" i="108"/>
  <c r="C9" i="108"/>
  <c r="F35" i="107"/>
  <c r="V34" i="107"/>
  <c r="V36" i="107"/>
  <c r="U34" i="107"/>
  <c r="U36" i="107"/>
  <c r="T34" i="107"/>
  <c r="T37" i="107"/>
  <c r="S34" i="107"/>
  <c r="S37" i="107"/>
  <c r="R34" i="107"/>
  <c r="R37" i="107"/>
  <c r="Q34" i="107"/>
  <c r="Q36" i="107"/>
  <c r="P34" i="107"/>
  <c r="P36" i="107"/>
  <c r="O34" i="107"/>
  <c r="O36" i="107"/>
  <c r="N34" i="107"/>
  <c r="N37" i="107"/>
  <c r="M34" i="107"/>
  <c r="M36" i="107"/>
  <c r="L34" i="107"/>
  <c r="L37" i="107"/>
  <c r="K34" i="107"/>
  <c r="K36" i="107"/>
  <c r="J34" i="107"/>
  <c r="J37" i="107"/>
  <c r="I34" i="107"/>
  <c r="I36" i="107"/>
  <c r="H34" i="107"/>
  <c r="G34" i="107"/>
  <c r="G36" i="107"/>
  <c r="E34" i="107"/>
  <c r="E36" i="107"/>
  <c r="F33" i="107"/>
  <c r="D33" i="107"/>
  <c r="C33" i="107"/>
  <c r="F32" i="107"/>
  <c r="D32" i="107"/>
  <c r="C32" i="107"/>
  <c r="F31" i="107"/>
  <c r="D31" i="107"/>
  <c r="C31" i="107"/>
  <c r="F30" i="107"/>
  <c r="D30" i="107"/>
  <c r="C30" i="107"/>
  <c r="F26" i="107"/>
  <c r="D26" i="107"/>
  <c r="C26" i="107"/>
  <c r="V25" i="107"/>
  <c r="V27" i="107"/>
  <c r="U25" i="107"/>
  <c r="U27" i="107"/>
  <c r="T25" i="107"/>
  <c r="T28" i="107"/>
  <c r="S25" i="107"/>
  <c r="S27" i="107"/>
  <c r="R25" i="107"/>
  <c r="R27" i="107"/>
  <c r="Q25" i="107"/>
  <c r="Q27" i="107"/>
  <c r="P25" i="107"/>
  <c r="P27" i="107"/>
  <c r="O25" i="107"/>
  <c r="O28" i="107"/>
  <c r="N25" i="107"/>
  <c r="N28" i="107"/>
  <c r="M25" i="107"/>
  <c r="M27" i="107"/>
  <c r="L25" i="107"/>
  <c r="L27" i="107"/>
  <c r="K25" i="107"/>
  <c r="K27" i="107"/>
  <c r="J25" i="107"/>
  <c r="J28" i="107"/>
  <c r="I25" i="107"/>
  <c r="I28" i="107"/>
  <c r="H25" i="107"/>
  <c r="H27" i="107"/>
  <c r="G25" i="107"/>
  <c r="G28" i="107"/>
  <c r="E25" i="107"/>
  <c r="F24" i="107"/>
  <c r="D24" i="107"/>
  <c r="C24" i="107"/>
  <c r="F23" i="107"/>
  <c r="D23" i="107"/>
  <c r="C23" i="107"/>
  <c r="F22" i="107"/>
  <c r="D22" i="107"/>
  <c r="C22" i="107"/>
  <c r="F21" i="107"/>
  <c r="D21" i="107"/>
  <c r="C21" i="107"/>
  <c r="U20" i="129"/>
  <c r="N13" i="340"/>
  <c r="N15" i="340"/>
  <c r="P13" i="340"/>
  <c r="P15" i="340"/>
  <c r="O13" i="340"/>
  <c r="I13" i="340"/>
  <c r="V13" i="415"/>
  <c r="U13" i="415"/>
  <c r="N13" i="415"/>
  <c r="M13" i="415"/>
  <c r="U33" i="123"/>
  <c r="I33" i="123"/>
  <c r="F32" i="123"/>
  <c r="D32" i="123"/>
  <c r="C32" i="123"/>
  <c r="V31" i="123"/>
  <c r="V33" i="123"/>
  <c r="U31" i="123"/>
  <c r="T31" i="123"/>
  <c r="T33" i="123"/>
  <c r="S31" i="123"/>
  <c r="S33" i="123"/>
  <c r="R31" i="123"/>
  <c r="R33" i="123"/>
  <c r="Q31" i="123"/>
  <c r="Q33" i="123"/>
  <c r="P31" i="123"/>
  <c r="P33" i="123"/>
  <c r="O31" i="123"/>
  <c r="O33" i="123"/>
  <c r="N31" i="123"/>
  <c r="N33" i="123"/>
  <c r="M31" i="123"/>
  <c r="M33" i="123"/>
  <c r="L31" i="123"/>
  <c r="L33" i="123"/>
  <c r="K31" i="123"/>
  <c r="K33" i="123"/>
  <c r="J31" i="123"/>
  <c r="J33" i="123"/>
  <c r="I31" i="123"/>
  <c r="H31" i="123"/>
  <c r="H33" i="123"/>
  <c r="G31" i="123"/>
  <c r="G33" i="123"/>
  <c r="E31" i="123"/>
  <c r="E33" i="123"/>
  <c r="F30" i="123"/>
  <c r="D30" i="123"/>
  <c r="C30" i="123"/>
  <c r="F29" i="123"/>
  <c r="D29" i="123"/>
  <c r="C29" i="123"/>
  <c r="F28" i="123"/>
  <c r="D28" i="123"/>
  <c r="C28" i="123"/>
  <c r="F27" i="123"/>
  <c r="D27" i="123"/>
  <c r="C27" i="123"/>
  <c r="F32" i="418"/>
  <c r="D32" i="418"/>
  <c r="V31" i="424"/>
  <c r="V33" i="424"/>
  <c r="U31" i="424"/>
  <c r="U33" i="424"/>
  <c r="S31" i="424"/>
  <c r="S33" i="424"/>
  <c r="P31" i="424"/>
  <c r="P33" i="424"/>
  <c r="H31" i="424"/>
  <c r="H33" i="424"/>
  <c r="F23" i="424"/>
  <c r="D23" i="424"/>
  <c r="C23" i="424"/>
  <c r="V22" i="424"/>
  <c r="V24" i="424"/>
  <c r="U22" i="424"/>
  <c r="T22" i="424"/>
  <c r="T24" i="424"/>
  <c r="S22" i="424"/>
  <c r="S24" i="424"/>
  <c r="R22" i="424"/>
  <c r="R24" i="424"/>
  <c r="Q22" i="424"/>
  <c r="Q24" i="424"/>
  <c r="P22" i="424"/>
  <c r="P24" i="424"/>
  <c r="O22" i="424"/>
  <c r="O25" i="424"/>
  <c r="O24" i="424"/>
  <c r="N22" i="424"/>
  <c r="N24" i="424"/>
  <c r="M22" i="424"/>
  <c r="M24" i="424"/>
  <c r="L22" i="424"/>
  <c r="L24" i="424"/>
  <c r="K22" i="424"/>
  <c r="K24" i="424"/>
  <c r="J22" i="424"/>
  <c r="J24" i="424"/>
  <c r="I22" i="424"/>
  <c r="I24" i="424"/>
  <c r="H22" i="424"/>
  <c r="G22" i="424"/>
  <c r="G24" i="424"/>
  <c r="E22" i="424"/>
  <c r="E24" i="424"/>
  <c r="F21" i="424"/>
  <c r="D21" i="424"/>
  <c r="C21" i="424"/>
  <c r="F20" i="424"/>
  <c r="D20" i="424"/>
  <c r="C20" i="424"/>
  <c r="F19" i="424"/>
  <c r="D19" i="424"/>
  <c r="C19" i="424"/>
  <c r="F18" i="424"/>
  <c r="D18" i="424"/>
  <c r="C18" i="424"/>
  <c r="H33" i="415"/>
  <c r="F32" i="415"/>
  <c r="V31" i="415"/>
  <c r="V33" i="415"/>
  <c r="U31" i="415"/>
  <c r="T31" i="415"/>
  <c r="T33" i="415"/>
  <c r="S31" i="415"/>
  <c r="S33" i="415"/>
  <c r="R31" i="415"/>
  <c r="R33" i="415"/>
  <c r="Q31" i="415"/>
  <c r="Q33" i="415"/>
  <c r="P31" i="415"/>
  <c r="P33" i="415"/>
  <c r="O31" i="415"/>
  <c r="O33" i="415"/>
  <c r="N31" i="415"/>
  <c r="N33" i="415"/>
  <c r="M31" i="415"/>
  <c r="M33" i="415"/>
  <c r="L31" i="415"/>
  <c r="L33" i="415"/>
  <c r="K31" i="415"/>
  <c r="K33" i="415"/>
  <c r="J31" i="415"/>
  <c r="J33" i="415"/>
  <c r="I31" i="415"/>
  <c r="I33" i="415"/>
  <c r="H31" i="415"/>
  <c r="G31" i="415"/>
  <c r="G33" i="415"/>
  <c r="E31" i="415"/>
  <c r="E33" i="415"/>
  <c r="F30" i="415"/>
  <c r="D30" i="415"/>
  <c r="C30" i="415"/>
  <c r="F29" i="415"/>
  <c r="D29" i="415"/>
  <c r="C29" i="415"/>
  <c r="F28" i="415"/>
  <c r="D28" i="415"/>
  <c r="C28" i="415"/>
  <c r="F27" i="415"/>
  <c r="D27" i="415"/>
  <c r="C27" i="415"/>
  <c r="U24" i="415"/>
  <c r="E24" i="415"/>
  <c r="F23" i="415"/>
  <c r="D23" i="415"/>
  <c r="V22" i="415"/>
  <c r="V24" i="415"/>
  <c r="U22" i="415"/>
  <c r="T22" i="415"/>
  <c r="T24" i="415"/>
  <c r="S22" i="415"/>
  <c r="S24" i="415"/>
  <c r="R22" i="415"/>
  <c r="R24" i="415"/>
  <c r="Q22" i="415"/>
  <c r="Q24" i="415"/>
  <c r="P22" i="415"/>
  <c r="P24" i="415"/>
  <c r="O22" i="415"/>
  <c r="N22" i="415"/>
  <c r="N24" i="415"/>
  <c r="M22" i="415"/>
  <c r="M24" i="415"/>
  <c r="L22" i="415"/>
  <c r="L24" i="415"/>
  <c r="K22" i="415"/>
  <c r="K24" i="415"/>
  <c r="J22" i="415"/>
  <c r="F22" i="415"/>
  <c r="I22" i="415"/>
  <c r="I24" i="415"/>
  <c r="H22" i="415"/>
  <c r="H24" i="415"/>
  <c r="G22" i="415"/>
  <c r="G24" i="415"/>
  <c r="E22" i="415"/>
  <c r="F21" i="415"/>
  <c r="D21" i="415"/>
  <c r="C21" i="415"/>
  <c r="F20" i="415"/>
  <c r="D20" i="415"/>
  <c r="C20" i="415"/>
  <c r="F19" i="415"/>
  <c r="D19" i="415"/>
  <c r="C19" i="415"/>
  <c r="F18" i="415"/>
  <c r="D18" i="415"/>
  <c r="C18" i="415"/>
  <c r="T13" i="415"/>
  <c r="T15" i="415"/>
  <c r="S13" i="415"/>
  <c r="S15" i="415"/>
  <c r="R13" i="415"/>
  <c r="R15" i="415"/>
  <c r="Q13" i="415"/>
  <c r="Q15" i="415"/>
  <c r="P13" i="415"/>
  <c r="P15" i="415"/>
  <c r="L13" i="415"/>
  <c r="L15" i="415"/>
  <c r="K13" i="415"/>
  <c r="K15" i="415"/>
  <c r="J13" i="415"/>
  <c r="J15" i="415"/>
  <c r="I13" i="415"/>
  <c r="I15" i="415"/>
  <c r="H13" i="415"/>
  <c r="H15" i="415"/>
  <c r="G13" i="415"/>
  <c r="Q28" i="197"/>
  <c r="O28" i="197"/>
  <c r="L28" i="197"/>
  <c r="K28" i="197"/>
  <c r="S26" i="197"/>
  <c r="L26" i="197"/>
  <c r="K26" i="197"/>
  <c r="H26" i="197"/>
  <c r="T25" i="197"/>
  <c r="P25" i="197"/>
  <c r="N25" i="197"/>
  <c r="L25" i="197"/>
  <c r="K25" i="197"/>
  <c r="H25" i="197"/>
  <c r="G25" i="197"/>
  <c r="O24" i="197"/>
  <c r="K24" i="197"/>
  <c r="H24" i="197"/>
  <c r="G24" i="197"/>
  <c r="T23" i="197"/>
  <c r="S23" i="197"/>
  <c r="K23" i="197"/>
  <c r="G23" i="197"/>
  <c r="G27" i="197"/>
  <c r="E26" i="197"/>
  <c r="E24" i="197"/>
  <c r="F9" i="113"/>
  <c r="D9" i="113"/>
  <c r="C9" i="113"/>
  <c r="F10" i="113"/>
  <c r="D10" i="113"/>
  <c r="C10" i="113"/>
  <c r="F11" i="113"/>
  <c r="D11" i="113"/>
  <c r="C11" i="113"/>
  <c r="F12" i="113"/>
  <c r="D12" i="113"/>
  <c r="C12" i="113"/>
  <c r="E13" i="113"/>
  <c r="G13" i="113"/>
  <c r="H13" i="113"/>
  <c r="I13" i="113"/>
  <c r="I15" i="113"/>
  <c r="J13" i="113"/>
  <c r="K13" i="113"/>
  <c r="K15" i="113"/>
  <c r="L13" i="113"/>
  <c r="L15" i="113"/>
  <c r="M13" i="113"/>
  <c r="M15" i="113"/>
  <c r="N13" i="113"/>
  <c r="N15" i="113"/>
  <c r="O13" i="113"/>
  <c r="O15" i="113"/>
  <c r="P13" i="113"/>
  <c r="P15" i="113"/>
  <c r="Q13" i="113"/>
  <c r="Q15" i="113"/>
  <c r="R13" i="113"/>
  <c r="R15" i="113"/>
  <c r="S13" i="113"/>
  <c r="S15" i="113"/>
  <c r="T13" i="113"/>
  <c r="T15" i="113"/>
  <c r="U13" i="113"/>
  <c r="U15" i="113"/>
  <c r="V13" i="113"/>
  <c r="V16" i="113"/>
  <c r="F14" i="113"/>
  <c r="D14" i="113"/>
  <c r="H15" i="113"/>
  <c r="J15" i="113"/>
  <c r="Q22" i="379"/>
  <c r="H22" i="379"/>
  <c r="K22" i="71"/>
  <c r="K24" i="71"/>
  <c r="F20" i="71"/>
  <c r="V22" i="71"/>
  <c r="V24" i="71"/>
  <c r="I22" i="71"/>
  <c r="I24" i="71"/>
  <c r="G15" i="384"/>
  <c r="F14" i="384"/>
  <c r="D14" i="384"/>
  <c r="V13" i="384"/>
  <c r="V15" i="384"/>
  <c r="U13" i="384"/>
  <c r="U15" i="384"/>
  <c r="T13" i="384"/>
  <c r="T15" i="384"/>
  <c r="S13" i="384"/>
  <c r="S15" i="384"/>
  <c r="R13" i="384"/>
  <c r="R15" i="384"/>
  <c r="Q13" i="384"/>
  <c r="Q15" i="384"/>
  <c r="P13" i="384"/>
  <c r="P15" i="384"/>
  <c r="O13" i="384"/>
  <c r="O16" i="384"/>
  <c r="N13" i="384"/>
  <c r="N15" i="384"/>
  <c r="M13" i="384"/>
  <c r="M15" i="384"/>
  <c r="L13" i="384"/>
  <c r="L15" i="384"/>
  <c r="K13" i="384"/>
  <c r="K15" i="384"/>
  <c r="J13" i="384"/>
  <c r="J15" i="384"/>
  <c r="I13" i="384"/>
  <c r="I15" i="384"/>
  <c r="H13" i="384"/>
  <c r="G13" i="384"/>
  <c r="E13" i="384"/>
  <c r="E15" i="384"/>
  <c r="F12" i="384"/>
  <c r="D12" i="384"/>
  <c r="C12" i="384"/>
  <c r="F11" i="384"/>
  <c r="D11" i="384"/>
  <c r="C11" i="384"/>
  <c r="F10" i="384"/>
  <c r="D10" i="384"/>
  <c r="C10" i="384"/>
  <c r="F9" i="384"/>
  <c r="D9" i="384"/>
  <c r="C9" i="384"/>
  <c r="M33" i="340"/>
  <c r="F32" i="340"/>
  <c r="D32" i="340"/>
  <c r="V31" i="340"/>
  <c r="V33" i="340"/>
  <c r="U31" i="340"/>
  <c r="U33" i="340"/>
  <c r="T31" i="340"/>
  <c r="T33" i="340"/>
  <c r="S31" i="340"/>
  <c r="S33" i="340"/>
  <c r="R31" i="340"/>
  <c r="R33" i="340"/>
  <c r="Q31" i="340"/>
  <c r="Q33" i="340"/>
  <c r="P31" i="340"/>
  <c r="P33" i="340"/>
  <c r="O31" i="340"/>
  <c r="O33" i="340"/>
  <c r="N31" i="340"/>
  <c r="N33" i="340"/>
  <c r="M31" i="340"/>
  <c r="L31" i="340"/>
  <c r="L33" i="340"/>
  <c r="K31" i="340"/>
  <c r="K33" i="340"/>
  <c r="J31" i="340"/>
  <c r="J33" i="340"/>
  <c r="I31" i="340"/>
  <c r="I33" i="340"/>
  <c r="H31" i="340"/>
  <c r="H33" i="340"/>
  <c r="G31" i="340"/>
  <c r="G33" i="340"/>
  <c r="E31" i="340"/>
  <c r="E33" i="340"/>
  <c r="F30" i="340"/>
  <c r="D30" i="340"/>
  <c r="C30" i="340"/>
  <c r="F29" i="340"/>
  <c r="D29" i="340"/>
  <c r="C29" i="340"/>
  <c r="F28" i="340"/>
  <c r="D28" i="340"/>
  <c r="C28" i="340"/>
  <c r="F27" i="340"/>
  <c r="D27" i="340"/>
  <c r="C27" i="340"/>
  <c r="T31" i="370"/>
  <c r="P31" i="370"/>
  <c r="L31" i="370"/>
  <c r="L33" i="370"/>
  <c r="J31" i="370"/>
  <c r="J33" i="370"/>
  <c r="F23" i="411"/>
  <c r="D23" i="411"/>
  <c r="C23" i="411"/>
  <c r="V22" i="411"/>
  <c r="V24" i="411"/>
  <c r="U22" i="411"/>
  <c r="U25" i="411"/>
  <c r="T22" i="411"/>
  <c r="T24" i="411"/>
  <c r="S22" i="411"/>
  <c r="S24" i="411"/>
  <c r="R22" i="411"/>
  <c r="R24" i="411"/>
  <c r="Q22" i="411"/>
  <c r="Q24" i="411"/>
  <c r="P22" i="411"/>
  <c r="P24" i="411"/>
  <c r="O22" i="411"/>
  <c r="O24" i="411"/>
  <c r="N22" i="411"/>
  <c r="N24" i="411"/>
  <c r="M22" i="411"/>
  <c r="M24" i="411"/>
  <c r="L22" i="411"/>
  <c r="L24" i="411"/>
  <c r="K22" i="411"/>
  <c r="K24" i="411"/>
  <c r="J22" i="411"/>
  <c r="J24" i="411"/>
  <c r="I22" i="411"/>
  <c r="I24" i="411"/>
  <c r="H22" i="411"/>
  <c r="H24" i="411"/>
  <c r="G22" i="411"/>
  <c r="G24" i="411"/>
  <c r="E22" i="411"/>
  <c r="E24" i="411"/>
  <c r="F21" i="411"/>
  <c r="D21" i="411"/>
  <c r="C21" i="411"/>
  <c r="F20" i="411"/>
  <c r="D20" i="411"/>
  <c r="C20" i="411"/>
  <c r="F19" i="411"/>
  <c r="D19" i="411"/>
  <c r="C19" i="411"/>
  <c r="F18" i="411"/>
  <c r="D18" i="411"/>
  <c r="C18" i="411"/>
  <c r="M15" i="411"/>
  <c r="F14" i="411"/>
  <c r="D14" i="411"/>
  <c r="C14" i="411"/>
  <c r="V13" i="411"/>
  <c r="V15" i="411"/>
  <c r="U13" i="411"/>
  <c r="U15" i="411"/>
  <c r="T13" i="411"/>
  <c r="T15" i="411"/>
  <c r="S13" i="411"/>
  <c r="S15" i="411"/>
  <c r="R13" i="411"/>
  <c r="R15" i="411"/>
  <c r="Q13" i="411"/>
  <c r="Q15" i="411"/>
  <c r="P13" i="411"/>
  <c r="P15" i="411"/>
  <c r="O13" i="411"/>
  <c r="O15" i="411"/>
  <c r="N13" i="411"/>
  <c r="N15" i="411"/>
  <c r="M13" i="411"/>
  <c r="L13" i="411"/>
  <c r="L15" i="411"/>
  <c r="K13" i="411"/>
  <c r="K15" i="411"/>
  <c r="J13" i="411"/>
  <c r="J15" i="411"/>
  <c r="I13" i="411"/>
  <c r="I15" i="411"/>
  <c r="H13" i="411"/>
  <c r="H15" i="411"/>
  <c r="G13" i="411"/>
  <c r="G15" i="411"/>
  <c r="E13" i="411"/>
  <c r="E15" i="411"/>
  <c r="F12" i="411"/>
  <c r="D12" i="411"/>
  <c r="C12" i="411"/>
  <c r="F11" i="411"/>
  <c r="D11" i="411"/>
  <c r="C11" i="411"/>
  <c r="F10" i="411"/>
  <c r="D10" i="411"/>
  <c r="C10" i="411"/>
  <c r="F9" i="411"/>
  <c r="D9" i="411"/>
  <c r="C9" i="411"/>
  <c r="Q13" i="274"/>
  <c r="Q15" i="274"/>
  <c r="T13" i="274"/>
  <c r="F18" i="274"/>
  <c r="D18" i="274"/>
  <c r="C18" i="274"/>
  <c r="F19" i="274"/>
  <c r="D19" i="274"/>
  <c r="C19" i="274"/>
  <c r="F20" i="274"/>
  <c r="D20" i="274"/>
  <c r="C20" i="274"/>
  <c r="F21" i="274"/>
  <c r="D21" i="274"/>
  <c r="C21" i="274"/>
  <c r="E22" i="274"/>
  <c r="E24" i="274"/>
  <c r="G22" i="274"/>
  <c r="H22" i="274"/>
  <c r="I22" i="274"/>
  <c r="J22" i="274"/>
  <c r="J24" i="274"/>
  <c r="K22" i="274"/>
  <c r="L22" i="274"/>
  <c r="L24" i="274"/>
  <c r="M22" i="274"/>
  <c r="N22" i="274"/>
  <c r="N24" i="274"/>
  <c r="O22" i="274"/>
  <c r="P22" i="274"/>
  <c r="P24" i="274"/>
  <c r="Q22" i="274"/>
  <c r="Q24" i="274"/>
  <c r="R22" i="274"/>
  <c r="R24" i="274"/>
  <c r="S22" i="274"/>
  <c r="S24" i="274"/>
  <c r="T22" i="274"/>
  <c r="T24" i="274"/>
  <c r="U22" i="274"/>
  <c r="V22" i="274"/>
  <c r="V24" i="274"/>
  <c r="F23" i="274"/>
  <c r="D23" i="274"/>
  <c r="C23" i="274"/>
  <c r="G24" i="274"/>
  <c r="I24" i="274"/>
  <c r="K24" i="274"/>
  <c r="M24" i="274"/>
  <c r="O24" i="274"/>
  <c r="U24" i="274"/>
  <c r="F27" i="274"/>
  <c r="D27" i="274"/>
  <c r="C27" i="274"/>
  <c r="F28" i="274"/>
  <c r="D28" i="274"/>
  <c r="C28" i="274"/>
  <c r="F29" i="274"/>
  <c r="D29" i="274"/>
  <c r="C29" i="274"/>
  <c r="F30" i="274"/>
  <c r="D30" i="274"/>
  <c r="C30" i="274"/>
  <c r="E31" i="274"/>
  <c r="G31" i="274"/>
  <c r="H31" i="274"/>
  <c r="H33" i="274"/>
  <c r="I31" i="274"/>
  <c r="I33" i="274"/>
  <c r="J31" i="274"/>
  <c r="J33" i="274"/>
  <c r="K31" i="274"/>
  <c r="K33" i="274"/>
  <c r="L31" i="274"/>
  <c r="L33" i="274"/>
  <c r="M31" i="274"/>
  <c r="M33" i="274"/>
  <c r="N31" i="274"/>
  <c r="O31" i="274"/>
  <c r="O33" i="274"/>
  <c r="P31" i="274"/>
  <c r="P33" i="274"/>
  <c r="Q31" i="274"/>
  <c r="Q33" i="274"/>
  <c r="R31" i="274"/>
  <c r="S31" i="274"/>
  <c r="S33" i="274"/>
  <c r="T31" i="274"/>
  <c r="T33" i="274"/>
  <c r="U31" i="274"/>
  <c r="U33" i="274"/>
  <c r="V31" i="274"/>
  <c r="F32" i="274"/>
  <c r="D32" i="274"/>
  <c r="C32" i="274"/>
  <c r="N33" i="274"/>
  <c r="R33" i="274"/>
  <c r="V33" i="274"/>
  <c r="P15" i="401"/>
  <c r="F14" i="401"/>
  <c r="D14" i="401"/>
  <c r="V13" i="401"/>
  <c r="V15" i="401"/>
  <c r="U13" i="401"/>
  <c r="U15" i="401"/>
  <c r="T13" i="401"/>
  <c r="T15" i="401"/>
  <c r="S13" i="401"/>
  <c r="S15" i="401"/>
  <c r="R13" i="401"/>
  <c r="R15" i="401"/>
  <c r="Q13" i="401"/>
  <c r="Q16" i="401"/>
  <c r="P13" i="401"/>
  <c r="O13" i="401"/>
  <c r="O15" i="401"/>
  <c r="N13" i="401"/>
  <c r="N15" i="401"/>
  <c r="M13" i="401"/>
  <c r="M15" i="401"/>
  <c r="L13" i="401"/>
  <c r="L15" i="401"/>
  <c r="K13" i="401"/>
  <c r="K15" i="401"/>
  <c r="J13" i="401"/>
  <c r="J15" i="401"/>
  <c r="I13" i="401"/>
  <c r="I15" i="401"/>
  <c r="H13" i="401"/>
  <c r="H15" i="401"/>
  <c r="G13" i="401"/>
  <c r="G15" i="401"/>
  <c r="E13" i="401"/>
  <c r="E15" i="401"/>
  <c r="F12" i="401"/>
  <c r="D12" i="401"/>
  <c r="C12" i="401"/>
  <c r="F11" i="401"/>
  <c r="D11" i="401"/>
  <c r="C11" i="401"/>
  <c r="F10" i="401"/>
  <c r="D10" i="401"/>
  <c r="C10" i="401"/>
  <c r="F9" i="401"/>
  <c r="D9" i="401"/>
  <c r="C9" i="401"/>
  <c r="F18" i="401"/>
  <c r="D18" i="401"/>
  <c r="C18" i="401"/>
  <c r="F19" i="401"/>
  <c r="D19" i="401"/>
  <c r="C19" i="401"/>
  <c r="F20" i="401"/>
  <c r="D20" i="401"/>
  <c r="C20" i="401"/>
  <c r="F21" i="401"/>
  <c r="D21" i="401"/>
  <c r="C21" i="401"/>
  <c r="E22" i="401"/>
  <c r="E24" i="401"/>
  <c r="G22" i="401"/>
  <c r="H22" i="401"/>
  <c r="H24" i="401"/>
  <c r="I22" i="401"/>
  <c r="I24" i="401"/>
  <c r="J22" i="401"/>
  <c r="J24" i="401"/>
  <c r="K22" i="401"/>
  <c r="K24" i="401"/>
  <c r="L22" i="401"/>
  <c r="L24" i="401"/>
  <c r="M22" i="401"/>
  <c r="M24" i="401"/>
  <c r="N22" i="401"/>
  <c r="N24" i="401"/>
  <c r="O22" i="401"/>
  <c r="O24" i="401"/>
  <c r="P22" i="401"/>
  <c r="P24" i="401"/>
  <c r="Q22" i="401"/>
  <c r="Q24" i="401"/>
  <c r="R22" i="401"/>
  <c r="R24" i="401"/>
  <c r="S22" i="401"/>
  <c r="T22" i="401"/>
  <c r="T24" i="401"/>
  <c r="U22" i="401"/>
  <c r="U24" i="401"/>
  <c r="V22" i="401"/>
  <c r="F23" i="401"/>
  <c r="D23" i="401"/>
  <c r="G24" i="401"/>
  <c r="S24" i="401"/>
  <c r="V24" i="401"/>
  <c r="F27" i="401"/>
  <c r="D27" i="401"/>
  <c r="C27" i="401"/>
  <c r="F28" i="401"/>
  <c r="D28" i="401"/>
  <c r="C28" i="401"/>
  <c r="F29" i="401"/>
  <c r="D29" i="401"/>
  <c r="C29" i="401"/>
  <c r="F30" i="401"/>
  <c r="D30" i="401"/>
  <c r="C30" i="401"/>
  <c r="E31" i="401"/>
  <c r="E33" i="401"/>
  <c r="G31" i="401"/>
  <c r="H31" i="401"/>
  <c r="H33" i="401"/>
  <c r="I31" i="401"/>
  <c r="J31" i="401"/>
  <c r="J33" i="401"/>
  <c r="K31" i="401"/>
  <c r="K33" i="401"/>
  <c r="L31" i="401"/>
  <c r="M31" i="401"/>
  <c r="M33" i="401"/>
  <c r="N31" i="401"/>
  <c r="N33" i="401"/>
  <c r="O31" i="401"/>
  <c r="O33" i="401"/>
  <c r="P31" i="401"/>
  <c r="P33" i="401"/>
  <c r="Q31" i="401"/>
  <c r="R31" i="401"/>
  <c r="R33" i="401"/>
  <c r="S31" i="401"/>
  <c r="S33" i="401"/>
  <c r="T31" i="401"/>
  <c r="U31" i="401"/>
  <c r="U33" i="401"/>
  <c r="V31" i="401"/>
  <c r="V33" i="401"/>
  <c r="F32" i="401"/>
  <c r="D32" i="401"/>
  <c r="G33" i="401"/>
  <c r="I33" i="401"/>
  <c r="L33" i="401"/>
  <c r="T33" i="401"/>
  <c r="T13" i="388"/>
  <c r="P13" i="388"/>
  <c r="P15" i="388"/>
  <c r="L13" i="388"/>
  <c r="L15" i="388"/>
  <c r="F18" i="388"/>
  <c r="D18" i="388"/>
  <c r="C18" i="388"/>
  <c r="F19" i="388"/>
  <c r="D19" i="388"/>
  <c r="C19" i="388"/>
  <c r="F20" i="388"/>
  <c r="D20" i="388"/>
  <c r="C20" i="388"/>
  <c r="F21" i="388"/>
  <c r="D21" i="388"/>
  <c r="C21" i="388"/>
  <c r="E22" i="388"/>
  <c r="G22" i="388"/>
  <c r="H22" i="388"/>
  <c r="I22" i="388"/>
  <c r="I24" i="388"/>
  <c r="J22" i="388"/>
  <c r="K22" i="388"/>
  <c r="K24" i="388"/>
  <c r="L22" i="388"/>
  <c r="M22" i="388"/>
  <c r="M24" i="388"/>
  <c r="N22" i="388"/>
  <c r="N24" i="388"/>
  <c r="O22" i="388"/>
  <c r="O24" i="388"/>
  <c r="P22" i="388"/>
  <c r="Q22" i="388"/>
  <c r="R22" i="388"/>
  <c r="S22" i="388"/>
  <c r="T22" i="388"/>
  <c r="T24" i="388"/>
  <c r="U22" i="388"/>
  <c r="V22" i="388"/>
  <c r="F23" i="388"/>
  <c r="D23" i="388"/>
  <c r="E24" i="388"/>
  <c r="H24" i="388"/>
  <c r="J24" i="388"/>
  <c r="L24" i="388"/>
  <c r="P24" i="388"/>
  <c r="R24" i="388"/>
  <c r="S24" i="388"/>
  <c r="V24" i="388"/>
  <c r="F27" i="388"/>
  <c r="D27" i="388"/>
  <c r="C27" i="388"/>
  <c r="F28" i="388"/>
  <c r="D28" i="388"/>
  <c r="C28" i="388"/>
  <c r="F29" i="388"/>
  <c r="D29" i="388"/>
  <c r="C29" i="388"/>
  <c r="F30" i="388"/>
  <c r="D30" i="388"/>
  <c r="C30" i="388"/>
  <c r="E31" i="388"/>
  <c r="E33" i="388"/>
  <c r="G31" i="388"/>
  <c r="H31" i="388"/>
  <c r="I31" i="388"/>
  <c r="I33" i="388"/>
  <c r="J31" i="388"/>
  <c r="K31" i="388"/>
  <c r="K33" i="388"/>
  <c r="L31" i="388"/>
  <c r="L33" i="388"/>
  <c r="M31" i="388"/>
  <c r="M33" i="388"/>
  <c r="N31" i="388"/>
  <c r="O31" i="388"/>
  <c r="O33" i="388"/>
  <c r="P31" i="388"/>
  <c r="Q31" i="388"/>
  <c r="R31" i="388"/>
  <c r="R33" i="388"/>
  <c r="S31" i="388"/>
  <c r="S33" i="388"/>
  <c r="T31" i="388"/>
  <c r="T33" i="388"/>
  <c r="U31" i="388"/>
  <c r="U33" i="388"/>
  <c r="V31" i="388"/>
  <c r="D32" i="388"/>
  <c r="C32" i="388"/>
  <c r="F32" i="388"/>
  <c r="G33" i="388"/>
  <c r="H33" i="388"/>
  <c r="J33" i="388"/>
  <c r="N33" i="388"/>
  <c r="P33" i="388"/>
  <c r="V33" i="388"/>
  <c r="F14" i="361"/>
  <c r="D14" i="361"/>
  <c r="V13" i="361"/>
  <c r="V15" i="361"/>
  <c r="U13" i="361"/>
  <c r="U15" i="361"/>
  <c r="T13" i="361"/>
  <c r="T15" i="361"/>
  <c r="S13" i="361"/>
  <c r="S15" i="361"/>
  <c r="R13" i="361"/>
  <c r="R15" i="361"/>
  <c r="Q13" i="361"/>
  <c r="Q15" i="361"/>
  <c r="P13" i="361"/>
  <c r="P15" i="361"/>
  <c r="O13" i="361"/>
  <c r="O15" i="361"/>
  <c r="N13" i="361"/>
  <c r="N15" i="361"/>
  <c r="M13" i="361"/>
  <c r="M15" i="361"/>
  <c r="L13" i="361"/>
  <c r="L15" i="361"/>
  <c r="K13" i="361"/>
  <c r="K15" i="361"/>
  <c r="J13" i="361"/>
  <c r="J15" i="361"/>
  <c r="I13" i="361"/>
  <c r="I15" i="361"/>
  <c r="H13" i="361"/>
  <c r="H15" i="361"/>
  <c r="G13" i="361"/>
  <c r="G15" i="361"/>
  <c r="E13" i="361"/>
  <c r="E15" i="361"/>
  <c r="F12" i="361"/>
  <c r="D12" i="361"/>
  <c r="C12" i="361"/>
  <c r="F11" i="361"/>
  <c r="D11" i="361"/>
  <c r="C11" i="361"/>
  <c r="F10" i="361"/>
  <c r="D10" i="361"/>
  <c r="C10" i="361"/>
  <c r="F9" i="361"/>
  <c r="D9" i="361"/>
  <c r="C9" i="361"/>
  <c r="G22" i="71"/>
  <c r="K13" i="124"/>
  <c r="K15" i="124"/>
  <c r="F9" i="124"/>
  <c r="D9" i="124"/>
  <c r="C9" i="124"/>
  <c r="F23" i="124"/>
  <c r="D23" i="124"/>
  <c r="C23" i="124"/>
  <c r="V22" i="124"/>
  <c r="V24" i="124"/>
  <c r="U22" i="124"/>
  <c r="U24" i="124"/>
  <c r="T22" i="124"/>
  <c r="T24" i="124"/>
  <c r="S22" i="124"/>
  <c r="S24" i="124"/>
  <c r="R22" i="124"/>
  <c r="R24" i="124"/>
  <c r="Q22" i="124"/>
  <c r="Q24" i="124"/>
  <c r="P22" i="124"/>
  <c r="P24" i="124"/>
  <c r="O22" i="124"/>
  <c r="O24" i="124"/>
  <c r="N22" i="124"/>
  <c r="N24" i="124"/>
  <c r="M22" i="124"/>
  <c r="M24" i="124"/>
  <c r="L22" i="124"/>
  <c r="L24" i="124"/>
  <c r="K22" i="124"/>
  <c r="K24" i="124"/>
  <c r="J22" i="124"/>
  <c r="J24" i="124"/>
  <c r="I22" i="124"/>
  <c r="I24" i="124"/>
  <c r="H22" i="124"/>
  <c r="H24" i="124"/>
  <c r="G22" i="124"/>
  <c r="G24" i="124"/>
  <c r="E22" i="124"/>
  <c r="E24" i="124"/>
  <c r="F21" i="124"/>
  <c r="D21" i="124"/>
  <c r="C21" i="124"/>
  <c r="F20" i="124"/>
  <c r="D20" i="124"/>
  <c r="C20" i="124"/>
  <c r="F19" i="124"/>
  <c r="D19" i="124"/>
  <c r="C19" i="124"/>
  <c r="F18" i="124"/>
  <c r="D18" i="124"/>
  <c r="C18" i="124"/>
  <c r="S13" i="124"/>
  <c r="S15" i="124"/>
  <c r="F14" i="393"/>
  <c r="D14" i="393"/>
  <c r="V13" i="393"/>
  <c r="V15" i="393"/>
  <c r="U13" i="393"/>
  <c r="U15" i="393"/>
  <c r="T13" i="393"/>
  <c r="T15" i="393"/>
  <c r="S13" i="393"/>
  <c r="S15" i="393"/>
  <c r="R13" i="393"/>
  <c r="R15" i="393"/>
  <c r="Q13" i="393"/>
  <c r="Q15" i="393"/>
  <c r="P13" i="393"/>
  <c r="P15" i="393"/>
  <c r="O13" i="393"/>
  <c r="O15" i="393"/>
  <c r="N13" i="393"/>
  <c r="N15" i="393"/>
  <c r="M13" i="393"/>
  <c r="M15" i="393"/>
  <c r="L13" i="393"/>
  <c r="L15" i="393"/>
  <c r="K13" i="393"/>
  <c r="K15" i="393"/>
  <c r="J13" i="393"/>
  <c r="J15" i="393"/>
  <c r="I13" i="393"/>
  <c r="I15" i="393"/>
  <c r="H13" i="393"/>
  <c r="G13" i="393"/>
  <c r="G15" i="393"/>
  <c r="E13" i="393"/>
  <c r="E15" i="393"/>
  <c r="F12" i="393"/>
  <c r="D12" i="393"/>
  <c r="C12" i="393"/>
  <c r="F11" i="393"/>
  <c r="D11" i="393"/>
  <c r="C11" i="393"/>
  <c r="F10" i="393"/>
  <c r="D10" i="393"/>
  <c r="C10" i="393"/>
  <c r="F9" i="393"/>
  <c r="D9" i="393"/>
  <c r="C9" i="393"/>
  <c r="F32" i="392"/>
  <c r="D32" i="392"/>
  <c r="C32" i="392"/>
  <c r="V31" i="392"/>
  <c r="V33" i="392"/>
  <c r="U31" i="392"/>
  <c r="U34" i="392"/>
  <c r="T31" i="392"/>
  <c r="T33" i="392"/>
  <c r="S31" i="392"/>
  <c r="S33" i="392"/>
  <c r="R31" i="392"/>
  <c r="R33" i="392"/>
  <c r="Q31" i="392"/>
  <c r="Q33" i="392"/>
  <c r="P31" i="392"/>
  <c r="P33" i="392"/>
  <c r="O31" i="392"/>
  <c r="N31" i="392"/>
  <c r="N33" i="392"/>
  <c r="M31" i="392"/>
  <c r="M33" i="392"/>
  <c r="L31" i="392"/>
  <c r="L33" i="392"/>
  <c r="K31" i="392"/>
  <c r="K33" i="392"/>
  <c r="J31" i="392"/>
  <c r="J33" i="392"/>
  <c r="I31" i="392"/>
  <c r="I33" i="392"/>
  <c r="H31" i="392"/>
  <c r="H33" i="392"/>
  <c r="G31" i="392"/>
  <c r="G33" i="392"/>
  <c r="E31" i="392"/>
  <c r="E33" i="392"/>
  <c r="F30" i="392"/>
  <c r="D30" i="392"/>
  <c r="C30" i="392"/>
  <c r="F29" i="392"/>
  <c r="D29" i="392"/>
  <c r="C29" i="392"/>
  <c r="F28" i="392"/>
  <c r="D28" i="392"/>
  <c r="C28" i="392"/>
  <c r="F27" i="392"/>
  <c r="D27" i="392"/>
  <c r="C27" i="392"/>
  <c r="T22" i="73"/>
  <c r="H22" i="73"/>
  <c r="N31" i="370"/>
  <c r="N33" i="370"/>
  <c r="F23" i="370"/>
  <c r="V22" i="370"/>
  <c r="V24" i="370"/>
  <c r="U22" i="370"/>
  <c r="U24" i="370"/>
  <c r="T22" i="370"/>
  <c r="T24" i="370"/>
  <c r="S22" i="370"/>
  <c r="R22" i="370"/>
  <c r="R24" i="370"/>
  <c r="Q22" i="370"/>
  <c r="Q25" i="370"/>
  <c r="P22" i="370"/>
  <c r="P24" i="370"/>
  <c r="O22" i="370"/>
  <c r="O24" i="370"/>
  <c r="N22" i="370"/>
  <c r="N24" i="370"/>
  <c r="M22" i="370"/>
  <c r="M24" i="370"/>
  <c r="L22" i="370"/>
  <c r="L24" i="370"/>
  <c r="K22" i="370"/>
  <c r="K24" i="370"/>
  <c r="J22" i="370"/>
  <c r="J24" i="370"/>
  <c r="I22" i="370"/>
  <c r="I24" i="370"/>
  <c r="H22" i="370"/>
  <c r="H24" i="370"/>
  <c r="G22" i="370"/>
  <c r="G24" i="370"/>
  <c r="E22" i="370"/>
  <c r="E24" i="370"/>
  <c r="F21" i="370"/>
  <c r="D21" i="370"/>
  <c r="C21" i="370"/>
  <c r="F20" i="370"/>
  <c r="D20" i="370"/>
  <c r="C20" i="370"/>
  <c r="F19" i="370"/>
  <c r="D19" i="370"/>
  <c r="C19" i="370"/>
  <c r="F18" i="370"/>
  <c r="D18" i="370"/>
  <c r="C18" i="370"/>
  <c r="D23" i="370"/>
  <c r="C23" i="370"/>
  <c r="F9" i="75"/>
  <c r="D9" i="75"/>
  <c r="C9" i="75"/>
  <c r="F10" i="75"/>
  <c r="D10" i="75"/>
  <c r="C10" i="75"/>
  <c r="F11" i="75"/>
  <c r="D11" i="75"/>
  <c r="C11" i="75"/>
  <c r="F12" i="75"/>
  <c r="D12" i="75"/>
  <c r="C12" i="75"/>
  <c r="E13" i="75"/>
  <c r="G13" i="75"/>
  <c r="H13" i="75"/>
  <c r="I13" i="75"/>
  <c r="I15" i="75"/>
  <c r="J13" i="75"/>
  <c r="J15" i="75"/>
  <c r="K13" i="75"/>
  <c r="K15" i="75"/>
  <c r="L13" i="75"/>
  <c r="L15" i="75"/>
  <c r="M13" i="75"/>
  <c r="M15" i="75"/>
  <c r="N13" i="75"/>
  <c r="N15" i="75"/>
  <c r="O13" i="75"/>
  <c r="O15" i="75"/>
  <c r="P13" i="75"/>
  <c r="P15" i="75"/>
  <c r="Q13" i="75"/>
  <c r="Q15" i="75"/>
  <c r="R13" i="75"/>
  <c r="R15" i="75"/>
  <c r="S13" i="75"/>
  <c r="S15" i="75"/>
  <c r="T13" i="75"/>
  <c r="T15" i="75"/>
  <c r="U13" i="75"/>
  <c r="U16" i="75"/>
  <c r="V13" i="75"/>
  <c r="V15" i="75"/>
  <c r="F14" i="75"/>
  <c r="D14" i="75"/>
  <c r="C14" i="75"/>
  <c r="H15" i="75"/>
  <c r="F9" i="276"/>
  <c r="D9" i="276"/>
  <c r="C9" i="276"/>
  <c r="F10" i="276"/>
  <c r="D10" i="276"/>
  <c r="C10" i="276"/>
  <c r="F11" i="276"/>
  <c r="D11" i="276"/>
  <c r="C11" i="276"/>
  <c r="F12" i="276"/>
  <c r="D12" i="276"/>
  <c r="C12" i="276"/>
  <c r="E13" i="276"/>
  <c r="E15" i="276"/>
  <c r="G13" i="276"/>
  <c r="H13" i="276"/>
  <c r="I13" i="276"/>
  <c r="I15" i="276"/>
  <c r="J13" i="276"/>
  <c r="J15" i="276"/>
  <c r="K13" i="276"/>
  <c r="K15" i="276"/>
  <c r="L13" i="276"/>
  <c r="L15" i="276"/>
  <c r="M13" i="276"/>
  <c r="M15" i="276"/>
  <c r="N13" i="276"/>
  <c r="O13" i="276"/>
  <c r="O15" i="276"/>
  <c r="P13" i="276"/>
  <c r="P15" i="276"/>
  <c r="Q13" i="276"/>
  <c r="Q15" i="276"/>
  <c r="R13" i="276"/>
  <c r="R15" i="276"/>
  <c r="S13" i="276"/>
  <c r="S16" i="276"/>
  <c r="T13" i="276"/>
  <c r="T15" i="276"/>
  <c r="U13" i="276"/>
  <c r="U15" i="276"/>
  <c r="V13" i="276"/>
  <c r="V15" i="276"/>
  <c r="F14" i="276"/>
  <c r="G15" i="276"/>
  <c r="N15" i="276"/>
  <c r="F18" i="276"/>
  <c r="D18" i="276"/>
  <c r="C18" i="276"/>
  <c r="F19" i="276"/>
  <c r="D19" i="276"/>
  <c r="C19" i="276"/>
  <c r="F20" i="276"/>
  <c r="D20" i="276"/>
  <c r="C20" i="276"/>
  <c r="F21" i="276"/>
  <c r="D21" i="276"/>
  <c r="C21" i="276"/>
  <c r="E22" i="276"/>
  <c r="G22" i="276"/>
  <c r="G24" i="276"/>
  <c r="H22" i="276"/>
  <c r="H24" i="276"/>
  <c r="I22" i="276"/>
  <c r="I24" i="276"/>
  <c r="J22" i="276"/>
  <c r="J24" i="276"/>
  <c r="K22" i="276"/>
  <c r="K24" i="276"/>
  <c r="L22" i="276"/>
  <c r="L24" i="276"/>
  <c r="M22" i="276"/>
  <c r="N22" i="276"/>
  <c r="O22" i="276"/>
  <c r="O24" i="276"/>
  <c r="P22" i="276"/>
  <c r="Q22" i="276"/>
  <c r="R22" i="276"/>
  <c r="R24" i="276"/>
  <c r="S22" i="276"/>
  <c r="S24" i="276"/>
  <c r="T22" i="276"/>
  <c r="T24" i="276"/>
  <c r="U22" i="276"/>
  <c r="U24" i="276"/>
  <c r="V22" i="276"/>
  <c r="V24" i="276"/>
  <c r="F23" i="276"/>
  <c r="E24" i="276"/>
  <c r="N24" i="276"/>
  <c r="P24" i="276"/>
  <c r="F27" i="276"/>
  <c r="D27" i="276"/>
  <c r="C27" i="276"/>
  <c r="F28" i="276"/>
  <c r="D28" i="276"/>
  <c r="C28" i="276"/>
  <c r="F29" i="276"/>
  <c r="D29" i="276"/>
  <c r="C29" i="276"/>
  <c r="F30" i="276"/>
  <c r="D30" i="276"/>
  <c r="C30" i="276"/>
  <c r="E31" i="276"/>
  <c r="E33" i="276"/>
  <c r="G31" i="276"/>
  <c r="G33" i="276"/>
  <c r="H31" i="276"/>
  <c r="H33" i="276"/>
  <c r="I31" i="276"/>
  <c r="I33" i="276"/>
  <c r="J31" i="276"/>
  <c r="J33" i="276"/>
  <c r="K31" i="276"/>
  <c r="L31" i="276"/>
  <c r="L33" i="276"/>
  <c r="M31" i="276"/>
  <c r="M33" i="276"/>
  <c r="N31" i="276"/>
  <c r="N33" i="276"/>
  <c r="O31" i="276"/>
  <c r="O33" i="276"/>
  <c r="P31" i="276"/>
  <c r="P33" i="276"/>
  <c r="Q31" i="276"/>
  <c r="Q33" i="276"/>
  <c r="R31" i="276"/>
  <c r="R33" i="276"/>
  <c r="S31" i="276"/>
  <c r="S34" i="276"/>
  <c r="T31" i="276"/>
  <c r="T34" i="276"/>
  <c r="T33" i="276"/>
  <c r="U31" i="276"/>
  <c r="U33" i="276"/>
  <c r="V31" i="276"/>
  <c r="V33" i="276"/>
  <c r="F32" i="276"/>
  <c r="K33" i="276"/>
  <c r="F9" i="370"/>
  <c r="D9" i="370"/>
  <c r="C9" i="370"/>
  <c r="F10" i="370"/>
  <c r="D10" i="370"/>
  <c r="C10" i="370"/>
  <c r="F11" i="370"/>
  <c r="D11" i="370"/>
  <c r="C11" i="370"/>
  <c r="F12" i="370"/>
  <c r="D12" i="370"/>
  <c r="C12" i="370"/>
  <c r="E13" i="370"/>
  <c r="G13" i="370"/>
  <c r="G15" i="370"/>
  <c r="H13" i="370"/>
  <c r="H15" i="370"/>
  <c r="I13" i="370"/>
  <c r="I15" i="370"/>
  <c r="J13" i="370"/>
  <c r="J15" i="370"/>
  <c r="K13" i="370"/>
  <c r="K15" i="370"/>
  <c r="L13" i="370"/>
  <c r="L15" i="370"/>
  <c r="M13" i="370"/>
  <c r="M15" i="370"/>
  <c r="N13" i="370"/>
  <c r="N15" i="370"/>
  <c r="O13" i="370"/>
  <c r="O15" i="370"/>
  <c r="P13" i="370"/>
  <c r="Q13" i="370"/>
  <c r="R13" i="370"/>
  <c r="R15" i="370"/>
  <c r="S13" i="370"/>
  <c r="S16" i="370"/>
  <c r="T13" i="370"/>
  <c r="T15" i="370"/>
  <c r="U13" i="370"/>
  <c r="U15" i="370"/>
  <c r="V13" i="370"/>
  <c r="V15" i="370"/>
  <c r="F14" i="370"/>
  <c r="E15" i="370"/>
  <c r="P15" i="370"/>
  <c r="Q15" i="370"/>
  <c r="F9" i="58"/>
  <c r="D9" i="58"/>
  <c r="C9" i="58"/>
  <c r="F10" i="58"/>
  <c r="D10" i="58"/>
  <c r="C10" i="58"/>
  <c r="F11" i="58"/>
  <c r="D11" i="58"/>
  <c r="C11" i="58"/>
  <c r="F12" i="58"/>
  <c r="D12" i="58"/>
  <c r="C12" i="58"/>
  <c r="E13" i="58"/>
  <c r="G13" i="58"/>
  <c r="G15" i="58"/>
  <c r="H13" i="58"/>
  <c r="H15" i="58"/>
  <c r="I13" i="58"/>
  <c r="J13" i="58"/>
  <c r="J15" i="58"/>
  <c r="K13" i="58"/>
  <c r="K15" i="58"/>
  <c r="L13" i="58"/>
  <c r="L15" i="58"/>
  <c r="M13" i="58"/>
  <c r="M15" i="58"/>
  <c r="N13" i="58"/>
  <c r="N15" i="58"/>
  <c r="O13" i="58"/>
  <c r="O15" i="58"/>
  <c r="P13" i="58"/>
  <c r="P15" i="58"/>
  <c r="Q13" i="58"/>
  <c r="R13" i="58"/>
  <c r="R15" i="58"/>
  <c r="S13" i="58"/>
  <c r="S15" i="58"/>
  <c r="T13" i="58"/>
  <c r="T15" i="58"/>
  <c r="U13" i="58"/>
  <c r="V13" i="58"/>
  <c r="V15" i="58"/>
  <c r="F14" i="58"/>
  <c r="D14" i="58"/>
  <c r="C14" i="58"/>
  <c r="I15" i="58"/>
  <c r="U15" i="58"/>
  <c r="F18" i="58"/>
  <c r="D18" i="58"/>
  <c r="C18" i="58"/>
  <c r="D19" i="58"/>
  <c r="C19" i="58"/>
  <c r="F19" i="58"/>
  <c r="F20" i="58"/>
  <c r="D20" i="58"/>
  <c r="C20" i="58"/>
  <c r="F21" i="58"/>
  <c r="D21" i="58"/>
  <c r="C21" i="58"/>
  <c r="E22" i="58"/>
  <c r="G22" i="58"/>
  <c r="F22" i="58"/>
  <c r="H22" i="58"/>
  <c r="I22" i="58"/>
  <c r="I24" i="58"/>
  <c r="J22" i="58"/>
  <c r="K22" i="58"/>
  <c r="K24" i="58"/>
  <c r="L22" i="58"/>
  <c r="M22" i="58"/>
  <c r="M24" i="58"/>
  <c r="N22" i="58"/>
  <c r="O22" i="58"/>
  <c r="O24" i="58"/>
  <c r="P22" i="58"/>
  <c r="Q22" i="58"/>
  <c r="Q24" i="58"/>
  <c r="R22" i="58"/>
  <c r="R24" i="58"/>
  <c r="S22" i="58"/>
  <c r="S25" i="58"/>
  <c r="S24" i="58"/>
  <c r="T22" i="58"/>
  <c r="U22" i="58"/>
  <c r="U24" i="58"/>
  <c r="V22" i="58"/>
  <c r="F23" i="58"/>
  <c r="D23" i="58"/>
  <c r="H24" i="58"/>
  <c r="L24" i="58"/>
  <c r="N24" i="58"/>
  <c r="P24" i="58"/>
  <c r="T24" i="58"/>
  <c r="V24" i="58"/>
  <c r="D27" i="58"/>
  <c r="C27" i="58"/>
  <c r="F27" i="58"/>
  <c r="F28" i="58"/>
  <c r="D28" i="58"/>
  <c r="C28" i="58"/>
  <c r="F29" i="58"/>
  <c r="D29" i="58"/>
  <c r="C29" i="58"/>
  <c r="F30" i="58"/>
  <c r="D30" i="58"/>
  <c r="C30" i="58"/>
  <c r="E31" i="58"/>
  <c r="E33" i="58"/>
  <c r="G31" i="58"/>
  <c r="H31" i="58"/>
  <c r="H33" i="58"/>
  <c r="I31" i="58"/>
  <c r="I33" i="58"/>
  <c r="J31" i="58"/>
  <c r="K31" i="58"/>
  <c r="K33" i="58"/>
  <c r="L31" i="58"/>
  <c r="M31" i="58"/>
  <c r="M33" i="58"/>
  <c r="N31" i="58"/>
  <c r="N33" i="58"/>
  <c r="O31" i="58"/>
  <c r="P31" i="58"/>
  <c r="P33" i="58"/>
  <c r="Q31" i="58"/>
  <c r="Q33" i="58"/>
  <c r="R31" i="58"/>
  <c r="S31" i="58"/>
  <c r="S34" i="58"/>
  <c r="T31" i="58"/>
  <c r="U31" i="58"/>
  <c r="U33" i="58"/>
  <c r="V31" i="58"/>
  <c r="V33" i="58"/>
  <c r="D32" i="58"/>
  <c r="C32" i="58"/>
  <c r="F32" i="58"/>
  <c r="G33" i="58"/>
  <c r="J33" i="58"/>
  <c r="L33" i="58"/>
  <c r="O33" i="58"/>
  <c r="R33" i="58"/>
  <c r="F9" i="248"/>
  <c r="D9" i="248"/>
  <c r="C9" i="248"/>
  <c r="F10" i="248"/>
  <c r="D10" i="248"/>
  <c r="C10" i="248"/>
  <c r="F11" i="248"/>
  <c r="D11" i="248"/>
  <c r="C11" i="248"/>
  <c r="F12" i="248"/>
  <c r="D12" i="248"/>
  <c r="C12" i="248"/>
  <c r="E13" i="248"/>
  <c r="E15" i="248"/>
  <c r="G13" i="248"/>
  <c r="H13" i="248"/>
  <c r="H15" i="248"/>
  <c r="I13" i="248"/>
  <c r="I15" i="248"/>
  <c r="J13" i="248"/>
  <c r="J15" i="248"/>
  <c r="K13" i="248"/>
  <c r="K15" i="248"/>
  <c r="L13" i="248"/>
  <c r="L15" i="248"/>
  <c r="M13" i="248"/>
  <c r="M15" i="248"/>
  <c r="N13" i="248"/>
  <c r="N15" i="248"/>
  <c r="O13" i="248"/>
  <c r="O15" i="248"/>
  <c r="P13" i="248"/>
  <c r="Q13" i="248"/>
  <c r="Q15" i="248"/>
  <c r="R13" i="248"/>
  <c r="R15" i="248"/>
  <c r="S13" i="248"/>
  <c r="T13" i="248"/>
  <c r="U13" i="248"/>
  <c r="U15" i="248"/>
  <c r="V13" i="248"/>
  <c r="F14" i="248"/>
  <c r="D14" i="248"/>
  <c r="C14" i="248"/>
  <c r="P15" i="248"/>
  <c r="T15" i="248"/>
  <c r="V15" i="248"/>
  <c r="F18" i="248"/>
  <c r="D18" i="248"/>
  <c r="C18" i="248"/>
  <c r="F19" i="248"/>
  <c r="D19" i="248"/>
  <c r="C19" i="248"/>
  <c r="F20" i="248"/>
  <c r="D20" i="248"/>
  <c r="C20" i="248"/>
  <c r="F21" i="248"/>
  <c r="D21" i="248"/>
  <c r="C21" i="248"/>
  <c r="E22" i="248"/>
  <c r="E24" i="248"/>
  <c r="G22" i="248"/>
  <c r="G24" i="248"/>
  <c r="H22" i="248"/>
  <c r="H24" i="248"/>
  <c r="I22" i="248"/>
  <c r="I24" i="248"/>
  <c r="J22" i="248"/>
  <c r="J24" i="248"/>
  <c r="K22" i="248"/>
  <c r="K24" i="248"/>
  <c r="L22" i="248"/>
  <c r="L24" i="248"/>
  <c r="M22" i="248"/>
  <c r="M24" i="248"/>
  <c r="N22" i="248"/>
  <c r="N24" i="248"/>
  <c r="O22" i="248"/>
  <c r="O24" i="248"/>
  <c r="P22" i="248"/>
  <c r="P24" i="248"/>
  <c r="Q22" i="248"/>
  <c r="Q24" i="248"/>
  <c r="R22" i="248"/>
  <c r="R24" i="248"/>
  <c r="S22" i="248"/>
  <c r="S24" i="248"/>
  <c r="T22" i="248"/>
  <c r="T24" i="248"/>
  <c r="U22" i="248"/>
  <c r="U24" i="248"/>
  <c r="V22" i="248"/>
  <c r="V24" i="248"/>
  <c r="F23" i="248"/>
  <c r="F27" i="248"/>
  <c r="D27" i="248"/>
  <c r="C27" i="248"/>
  <c r="F28" i="248"/>
  <c r="D28" i="248"/>
  <c r="C28" i="248"/>
  <c r="F29" i="248"/>
  <c r="D29" i="248"/>
  <c r="C29" i="248"/>
  <c r="F30" i="248"/>
  <c r="D30" i="248"/>
  <c r="C30" i="248"/>
  <c r="E31" i="248"/>
  <c r="G31" i="248"/>
  <c r="H31" i="248"/>
  <c r="H33" i="248"/>
  <c r="I31" i="248"/>
  <c r="I33" i="248"/>
  <c r="J31" i="248"/>
  <c r="J33" i="248"/>
  <c r="K31" i="248"/>
  <c r="K33" i="248"/>
  <c r="L31" i="248"/>
  <c r="L33" i="248"/>
  <c r="M31" i="248"/>
  <c r="M33" i="248"/>
  <c r="N31" i="248"/>
  <c r="N33" i="248"/>
  <c r="O31" i="248"/>
  <c r="O33" i="248"/>
  <c r="P31" i="248"/>
  <c r="P33" i="248"/>
  <c r="Q31" i="248"/>
  <c r="Q33" i="248"/>
  <c r="R31" i="248"/>
  <c r="R33" i="248"/>
  <c r="S31" i="248"/>
  <c r="T31" i="248"/>
  <c r="T34" i="248"/>
  <c r="U31" i="248"/>
  <c r="U33" i="248"/>
  <c r="V31" i="248"/>
  <c r="V33" i="248"/>
  <c r="F32" i="248"/>
  <c r="D32" i="248"/>
  <c r="G33" i="248"/>
  <c r="F9" i="74"/>
  <c r="D9" i="74"/>
  <c r="C9" i="74"/>
  <c r="F10" i="74"/>
  <c r="D10" i="74"/>
  <c r="C10" i="74"/>
  <c r="F11" i="74"/>
  <c r="D11" i="74"/>
  <c r="C11" i="74"/>
  <c r="F12" i="74"/>
  <c r="D12" i="74"/>
  <c r="C12" i="74"/>
  <c r="E13" i="74"/>
  <c r="E15" i="74"/>
  <c r="G13" i="74"/>
  <c r="G15" i="74"/>
  <c r="H13" i="74"/>
  <c r="H15" i="74"/>
  <c r="I13" i="74"/>
  <c r="I15" i="74"/>
  <c r="J13" i="74"/>
  <c r="J15" i="74"/>
  <c r="K13" i="74"/>
  <c r="K15" i="74"/>
  <c r="L13" i="74"/>
  <c r="M13" i="74"/>
  <c r="M15" i="74"/>
  <c r="N13" i="74"/>
  <c r="N15" i="74"/>
  <c r="O13" i="74"/>
  <c r="O15" i="74"/>
  <c r="P13" i="74"/>
  <c r="P15" i="74"/>
  <c r="Q13" i="74"/>
  <c r="R13" i="74"/>
  <c r="R15" i="74"/>
  <c r="S13" i="74"/>
  <c r="S15" i="74"/>
  <c r="T13" i="74"/>
  <c r="U13" i="74"/>
  <c r="U15" i="74"/>
  <c r="V13" i="74"/>
  <c r="V15" i="74"/>
  <c r="F14" i="74"/>
  <c r="L15" i="74"/>
  <c r="T15" i="74"/>
  <c r="F18" i="74"/>
  <c r="D18" i="74"/>
  <c r="C18" i="74"/>
  <c r="F19" i="74"/>
  <c r="D19" i="74"/>
  <c r="C19" i="74"/>
  <c r="F20" i="74"/>
  <c r="D20" i="74"/>
  <c r="C20" i="74"/>
  <c r="F21" i="74"/>
  <c r="D21" i="74"/>
  <c r="C21" i="74"/>
  <c r="E22" i="74"/>
  <c r="G22" i="74"/>
  <c r="G24" i="74"/>
  <c r="H22" i="74"/>
  <c r="I22" i="74"/>
  <c r="I24" i="74"/>
  <c r="J22" i="74"/>
  <c r="J24" i="74"/>
  <c r="K22" i="74"/>
  <c r="K24" i="74"/>
  <c r="L22" i="74"/>
  <c r="M22" i="74"/>
  <c r="M24" i="74"/>
  <c r="N22" i="74"/>
  <c r="O22" i="74"/>
  <c r="O24" i="74"/>
  <c r="P22" i="74"/>
  <c r="Q22" i="74"/>
  <c r="Q24" i="74"/>
  <c r="R22" i="74"/>
  <c r="R24" i="74"/>
  <c r="S22" i="74"/>
  <c r="S25" i="74"/>
  <c r="T22" i="74"/>
  <c r="T24" i="74"/>
  <c r="U22" i="74"/>
  <c r="U24" i="74"/>
  <c r="V22" i="74"/>
  <c r="F23" i="74"/>
  <c r="D23" i="74"/>
  <c r="H24" i="74"/>
  <c r="L24" i="74"/>
  <c r="N24" i="74"/>
  <c r="P24" i="74"/>
  <c r="V24" i="74"/>
  <c r="F27" i="74"/>
  <c r="D27" i="74"/>
  <c r="C27" i="74"/>
  <c r="F28" i="74"/>
  <c r="D28" i="74"/>
  <c r="C28" i="74"/>
  <c r="F29" i="74"/>
  <c r="D29" i="74"/>
  <c r="C29" i="74"/>
  <c r="F30" i="74"/>
  <c r="D30" i="74"/>
  <c r="C30" i="74"/>
  <c r="E31" i="74"/>
  <c r="E33" i="74"/>
  <c r="G31" i="74"/>
  <c r="G33" i="74"/>
  <c r="H31" i="74"/>
  <c r="I31" i="74"/>
  <c r="J31" i="74"/>
  <c r="J33" i="74"/>
  <c r="K31" i="74"/>
  <c r="F31" i="74"/>
  <c r="L31" i="74"/>
  <c r="L33" i="74"/>
  <c r="M31" i="74"/>
  <c r="M33" i="74"/>
  <c r="N31" i="74"/>
  <c r="N33" i="74"/>
  <c r="O31" i="74"/>
  <c r="O33" i="74"/>
  <c r="P31" i="74"/>
  <c r="P33" i="74"/>
  <c r="Q31" i="74"/>
  <c r="R31" i="74"/>
  <c r="R33" i="74"/>
  <c r="S31" i="74"/>
  <c r="S33" i="74"/>
  <c r="T31" i="74"/>
  <c r="T33" i="74"/>
  <c r="U31" i="74"/>
  <c r="U33" i="74"/>
  <c r="V31" i="74"/>
  <c r="V33" i="74"/>
  <c r="F32" i="74"/>
  <c r="D32" i="74"/>
  <c r="I33" i="74"/>
  <c r="Q33" i="74"/>
  <c r="F27" i="73"/>
  <c r="D27" i="73"/>
  <c r="C27" i="73"/>
  <c r="F28" i="73"/>
  <c r="D28" i="73"/>
  <c r="C28" i="73"/>
  <c r="F29" i="73"/>
  <c r="D29" i="73"/>
  <c r="C29" i="73"/>
  <c r="F30" i="73"/>
  <c r="D30" i="73"/>
  <c r="C30" i="73"/>
  <c r="E31" i="73"/>
  <c r="G31" i="73"/>
  <c r="G33" i="73"/>
  <c r="H31" i="73"/>
  <c r="H33" i="73"/>
  <c r="I31" i="73"/>
  <c r="J31" i="73"/>
  <c r="J33" i="73"/>
  <c r="K31" i="73"/>
  <c r="L31" i="73"/>
  <c r="L33" i="73"/>
  <c r="M31" i="73"/>
  <c r="M33" i="73"/>
  <c r="N31" i="73"/>
  <c r="O31" i="73"/>
  <c r="O33" i="73"/>
  <c r="P31" i="73"/>
  <c r="P33" i="73"/>
  <c r="Q31" i="73"/>
  <c r="Q33" i="73"/>
  <c r="R31" i="73"/>
  <c r="R33" i="73"/>
  <c r="S31" i="73"/>
  <c r="T31" i="73"/>
  <c r="T33" i="73"/>
  <c r="U31" i="73"/>
  <c r="V31" i="73"/>
  <c r="F32" i="73"/>
  <c r="D32" i="73"/>
  <c r="C32" i="73"/>
  <c r="I33" i="73"/>
  <c r="K33" i="73"/>
  <c r="N33" i="73"/>
  <c r="U33" i="73"/>
  <c r="V33" i="73"/>
  <c r="F18" i="301"/>
  <c r="D18" i="301"/>
  <c r="C18" i="301"/>
  <c r="F19" i="301"/>
  <c r="D19" i="301"/>
  <c r="C19" i="301"/>
  <c r="F20" i="301"/>
  <c r="D20" i="301"/>
  <c r="C20" i="301"/>
  <c r="F21" i="301"/>
  <c r="D21" i="301"/>
  <c r="C21" i="301"/>
  <c r="E22" i="301"/>
  <c r="E24" i="301"/>
  <c r="G22" i="301"/>
  <c r="G24" i="301"/>
  <c r="H22" i="301"/>
  <c r="I22" i="301"/>
  <c r="I24" i="301"/>
  <c r="J22" i="301"/>
  <c r="J24" i="301"/>
  <c r="K22" i="301"/>
  <c r="K24" i="301"/>
  <c r="L22" i="301"/>
  <c r="M22" i="301"/>
  <c r="M24" i="301"/>
  <c r="N22" i="301"/>
  <c r="N24" i="301"/>
  <c r="O22" i="301"/>
  <c r="O24" i="301"/>
  <c r="P22" i="301"/>
  <c r="Q22" i="301"/>
  <c r="Q24" i="301"/>
  <c r="R22" i="301"/>
  <c r="R24" i="301"/>
  <c r="S22" i="301"/>
  <c r="S24" i="301"/>
  <c r="T22" i="301"/>
  <c r="U22" i="301"/>
  <c r="U24" i="301"/>
  <c r="V22" i="301"/>
  <c r="V24" i="301"/>
  <c r="F23" i="301"/>
  <c r="H24" i="301"/>
  <c r="L24" i="301"/>
  <c r="P24" i="301"/>
  <c r="T24" i="301"/>
  <c r="F27" i="301"/>
  <c r="D27" i="301"/>
  <c r="C27" i="301"/>
  <c r="F28" i="301"/>
  <c r="D28" i="301"/>
  <c r="C28" i="301"/>
  <c r="F29" i="301"/>
  <c r="D29" i="301"/>
  <c r="C29" i="301"/>
  <c r="F30" i="301"/>
  <c r="D30" i="301"/>
  <c r="C30" i="301"/>
  <c r="E31" i="301"/>
  <c r="E33" i="301"/>
  <c r="G31" i="301"/>
  <c r="H31" i="301"/>
  <c r="H33" i="301"/>
  <c r="I31" i="301"/>
  <c r="I33" i="301"/>
  <c r="J31" i="301"/>
  <c r="J33" i="301"/>
  <c r="K31" i="301"/>
  <c r="K33" i="301"/>
  <c r="L31" i="301"/>
  <c r="M31" i="301"/>
  <c r="M33" i="301"/>
  <c r="N31" i="301"/>
  <c r="O31" i="301"/>
  <c r="O33" i="301"/>
  <c r="P31" i="301"/>
  <c r="Q31" i="301"/>
  <c r="Q33" i="301"/>
  <c r="R31" i="301"/>
  <c r="S31" i="301"/>
  <c r="S33" i="301"/>
  <c r="T31" i="301"/>
  <c r="T33" i="301"/>
  <c r="U31" i="301"/>
  <c r="V31" i="301"/>
  <c r="F32" i="301"/>
  <c r="L33" i="301"/>
  <c r="N33" i="301"/>
  <c r="P33" i="301"/>
  <c r="R33" i="301"/>
  <c r="U33" i="301"/>
  <c r="V33" i="301"/>
  <c r="F9" i="184"/>
  <c r="D9" i="184"/>
  <c r="C9" i="184"/>
  <c r="F10" i="184"/>
  <c r="D10" i="184"/>
  <c r="C10" i="184"/>
  <c r="F11" i="184"/>
  <c r="D11" i="184"/>
  <c r="C11" i="184"/>
  <c r="F12" i="184"/>
  <c r="D12" i="184"/>
  <c r="C12" i="184"/>
  <c r="E13" i="184"/>
  <c r="G13" i="184"/>
  <c r="H13" i="184"/>
  <c r="H15" i="184"/>
  <c r="I13" i="184"/>
  <c r="J13" i="184"/>
  <c r="J15" i="184"/>
  <c r="K13" i="184"/>
  <c r="K15" i="184"/>
  <c r="L13" i="184"/>
  <c r="L15" i="184"/>
  <c r="M13" i="184"/>
  <c r="N13" i="184"/>
  <c r="N15" i="184"/>
  <c r="O13" i="184"/>
  <c r="O15" i="184"/>
  <c r="P13" i="184"/>
  <c r="Q13" i="184"/>
  <c r="Q16" i="184"/>
  <c r="R13" i="184"/>
  <c r="R15" i="184"/>
  <c r="S13" i="184"/>
  <c r="S15" i="184"/>
  <c r="T13" i="184"/>
  <c r="T15" i="184"/>
  <c r="U13" i="184"/>
  <c r="V13" i="184"/>
  <c r="V15" i="184"/>
  <c r="F14" i="184"/>
  <c r="E15" i="184"/>
  <c r="I15" i="184"/>
  <c r="M15" i="184"/>
  <c r="P15" i="184"/>
  <c r="F18" i="184"/>
  <c r="D18" i="184"/>
  <c r="C18" i="184"/>
  <c r="F19" i="184"/>
  <c r="D19" i="184"/>
  <c r="C19" i="184"/>
  <c r="F20" i="184"/>
  <c r="D20" i="184"/>
  <c r="C20" i="184"/>
  <c r="D21" i="184"/>
  <c r="C21" i="184"/>
  <c r="F21" i="184"/>
  <c r="E22" i="184"/>
  <c r="E24" i="184"/>
  <c r="G22" i="184"/>
  <c r="F22" i="184"/>
  <c r="F24" i="184"/>
  <c r="H22" i="184"/>
  <c r="I22" i="184"/>
  <c r="I24" i="184"/>
  <c r="J22" i="184"/>
  <c r="J24" i="184"/>
  <c r="K22" i="184"/>
  <c r="L22" i="184"/>
  <c r="M22" i="184"/>
  <c r="M24" i="184"/>
  <c r="N22" i="184"/>
  <c r="N24" i="184"/>
  <c r="O22" i="184"/>
  <c r="P22" i="184"/>
  <c r="P24" i="184"/>
  <c r="Q22" i="184"/>
  <c r="Q24" i="184"/>
  <c r="R22" i="184"/>
  <c r="S22" i="184"/>
  <c r="T22" i="184"/>
  <c r="T24" i="184"/>
  <c r="U22" i="184"/>
  <c r="U24" i="184"/>
  <c r="V22" i="184"/>
  <c r="F23" i="184"/>
  <c r="D23" i="184"/>
  <c r="C23" i="184"/>
  <c r="G24" i="184"/>
  <c r="H24" i="184"/>
  <c r="K24" i="184"/>
  <c r="L24" i="184"/>
  <c r="O24" i="184"/>
  <c r="R24" i="184"/>
  <c r="V24" i="184"/>
  <c r="F27" i="184"/>
  <c r="D27" i="184"/>
  <c r="C27" i="184"/>
  <c r="F28" i="184"/>
  <c r="D28" i="184"/>
  <c r="C28" i="184"/>
  <c r="F29" i="184"/>
  <c r="D29" i="184"/>
  <c r="C29" i="184"/>
  <c r="F30" i="184"/>
  <c r="D30" i="184"/>
  <c r="C30" i="184"/>
  <c r="E31" i="184"/>
  <c r="E33" i="184"/>
  <c r="G31" i="184"/>
  <c r="H31" i="184"/>
  <c r="I31" i="184"/>
  <c r="I33" i="184"/>
  <c r="J31" i="184"/>
  <c r="K31" i="184"/>
  <c r="L31" i="184"/>
  <c r="L33" i="184"/>
  <c r="M31" i="184"/>
  <c r="F31" i="184"/>
  <c r="N31" i="184"/>
  <c r="O31" i="184"/>
  <c r="P31" i="184"/>
  <c r="P33" i="184"/>
  <c r="Q31" i="184"/>
  <c r="Q33" i="184"/>
  <c r="R31" i="184"/>
  <c r="R33" i="184"/>
  <c r="S31" i="184"/>
  <c r="T31" i="184"/>
  <c r="T33" i="184"/>
  <c r="U31" i="184"/>
  <c r="U33" i="184"/>
  <c r="V31" i="184"/>
  <c r="F32" i="184"/>
  <c r="G33" i="184"/>
  <c r="K33" i="184"/>
  <c r="N33" i="184"/>
  <c r="O33" i="184"/>
  <c r="S33" i="184"/>
  <c r="V33" i="184"/>
  <c r="F27" i="323"/>
  <c r="D27" i="323"/>
  <c r="C27" i="323"/>
  <c r="F28" i="323"/>
  <c r="D28" i="323"/>
  <c r="C28" i="323"/>
  <c r="F29" i="323"/>
  <c r="D29" i="323"/>
  <c r="C29" i="323"/>
  <c r="F30" i="323"/>
  <c r="D30" i="323"/>
  <c r="C30" i="323"/>
  <c r="E31" i="323"/>
  <c r="G31" i="323"/>
  <c r="H31" i="323"/>
  <c r="I31" i="323"/>
  <c r="I33" i="323"/>
  <c r="J31" i="323"/>
  <c r="J33" i="323"/>
  <c r="K31" i="323"/>
  <c r="K33" i="323"/>
  <c r="L31" i="323"/>
  <c r="L33" i="323"/>
  <c r="M31" i="323"/>
  <c r="N31" i="323"/>
  <c r="N33" i="323"/>
  <c r="O31" i="323"/>
  <c r="O33" i="323"/>
  <c r="P31" i="323"/>
  <c r="P33" i="323"/>
  <c r="Q31" i="323"/>
  <c r="Q33" i="323"/>
  <c r="R31" i="323"/>
  <c r="S31" i="323"/>
  <c r="S33" i="323"/>
  <c r="T31" i="323"/>
  <c r="T33" i="323"/>
  <c r="U31" i="323"/>
  <c r="V31" i="323"/>
  <c r="V33" i="323"/>
  <c r="F32" i="323"/>
  <c r="E33" i="323"/>
  <c r="H33" i="323"/>
  <c r="M33" i="323"/>
  <c r="R33" i="323"/>
  <c r="F9" i="59"/>
  <c r="D9" i="59"/>
  <c r="C9" i="59"/>
  <c r="F10" i="59"/>
  <c r="D10" i="59"/>
  <c r="C10" i="59"/>
  <c r="F11" i="59"/>
  <c r="D11" i="59"/>
  <c r="C11" i="59"/>
  <c r="F12" i="59"/>
  <c r="D12" i="59"/>
  <c r="C12" i="59"/>
  <c r="E13" i="59"/>
  <c r="E15" i="59"/>
  <c r="G13" i="59"/>
  <c r="H13" i="59"/>
  <c r="H15" i="59"/>
  <c r="I13" i="59"/>
  <c r="I15" i="59"/>
  <c r="J13" i="59"/>
  <c r="J15" i="59"/>
  <c r="K13" i="59"/>
  <c r="L13" i="59"/>
  <c r="F13" i="59"/>
  <c r="M13" i="59"/>
  <c r="N13" i="59"/>
  <c r="N15" i="59"/>
  <c r="O13" i="59"/>
  <c r="O15" i="59"/>
  <c r="P13" i="59"/>
  <c r="Q13" i="59"/>
  <c r="R13" i="59"/>
  <c r="R15" i="59"/>
  <c r="S13" i="59"/>
  <c r="T13" i="59"/>
  <c r="T15" i="59"/>
  <c r="U13" i="59"/>
  <c r="U15" i="59"/>
  <c r="V13" i="59"/>
  <c r="V15" i="59"/>
  <c r="F14" i="59"/>
  <c r="G15" i="59"/>
  <c r="K15" i="59"/>
  <c r="M15" i="59"/>
  <c r="P15" i="59"/>
  <c r="S15" i="59"/>
  <c r="F18" i="59"/>
  <c r="D18" i="59"/>
  <c r="C18" i="59"/>
  <c r="F19" i="59"/>
  <c r="D19" i="59"/>
  <c r="C19" i="59"/>
  <c r="F20" i="59"/>
  <c r="D20" i="59"/>
  <c r="C20" i="59"/>
  <c r="F21" i="59"/>
  <c r="D21" i="59"/>
  <c r="C21" i="59"/>
  <c r="E22" i="59"/>
  <c r="E24" i="59"/>
  <c r="G22" i="59"/>
  <c r="F22" i="59"/>
  <c r="H22" i="59"/>
  <c r="I22" i="59"/>
  <c r="J22" i="59"/>
  <c r="K22" i="59"/>
  <c r="K24" i="59"/>
  <c r="L22" i="59"/>
  <c r="L24" i="59"/>
  <c r="M22" i="59"/>
  <c r="M24" i="59"/>
  <c r="N22" i="59"/>
  <c r="N24" i="59"/>
  <c r="O22" i="59"/>
  <c r="O24" i="59"/>
  <c r="P22" i="59"/>
  <c r="P24" i="59"/>
  <c r="Q22" i="59"/>
  <c r="R22" i="59"/>
  <c r="R24" i="59"/>
  <c r="S22" i="59"/>
  <c r="S24" i="59"/>
  <c r="T22" i="59"/>
  <c r="T24" i="59"/>
  <c r="U22" i="59"/>
  <c r="V22" i="59"/>
  <c r="V24" i="59"/>
  <c r="F23" i="59"/>
  <c r="D23" i="59"/>
  <c r="C23" i="59"/>
  <c r="H24" i="59"/>
  <c r="J24" i="59"/>
  <c r="U31" i="54"/>
  <c r="U33" i="54"/>
  <c r="F9" i="51"/>
  <c r="D9" i="51"/>
  <c r="C9" i="51"/>
  <c r="F10" i="51"/>
  <c r="D10" i="51"/>
  <c r="C10" i="51"/>
  <c r="F11" i="51"/>
  <c r="D11" i="51"/>
  <c r="C11" i="51"/>
  <c r="F12" i="51"/>
  <c r="D12" i="51"/>
  <c r="C12" i="51"/>
  <c r="E13" i="51"/>
  <c r="E15" i="51"/>
  <c r="G13" i="51"/>
  <c r="H13" i="51"/>
  <c r="H15" i="51"/>
  <c r="I13" i="51"/>
  <c r="I15" i="51"/>
  <c r="J13" i="51"/>
  <c r="J15" i="51"/>
  <c r="K13" i="51"/>
  <c r="K15" i="51"/>
  <c r="L13" i="51"/>
  <c r="L15" i="51"/>
  <c r="M13" i="51"/>
  <c r="M15" i="51"/>
  <c r="N13" i="51"/>
  <c r="O13" i="51"/>
  <c r="O15" i="51"/>
  <c r="P13" i="51"/>
  <c r="P15" i="51"/>
  <c r="Q13" i="51"/>
  <c r="Q15" i="51"/>
  <c r="R13" i="51"/>
  <c r="R15" i="51"/>
  <c r="S13" i="51"/>
  <c r="T13" i="51"/>
  <c r="T15" i="51"/>
  <c r="U13" i="51"/>
  <c r="U15" i="51"/>
  <c r="V13" i="51"/>
  <c r="V15" i="51"/>
  <c r="F14" i="51"/>
  <c r="D14" i="51"/>
  <c r="C14" i="51"/>
  <c r="N15" i="51"/>
  <c r="S15" i="51"/>
  <c r="F18" i="51"/>
  <c r="D18" i="51"/>
  <c r="C18" i="51"/>
  <c r="D19" i="51"/>
  <c r="C19" i="51"/>
  <c r="F19" i="51"/>
  <c r="F20" i="51"/>
  <c r="D20" i="51"/>
  <c r="C20" i="51"/>
  <c r="F21" i="51"/>
  <c r="D21" i="51"/>
  <c r="C21" i="51"/>
  <c r="E22" i="51"/>
  <c r="G22" i="51"/>
  <c r="G24" i="51"/>
  <c r="H22" i="51"/>
  <c r="H24" i="51"/>
  <c r="I22" i="51"/>
  <c r="I24" i="51"/>
  <c r="J22" i="51"/>
  <c r="K22" i="51"/>
  <c r="K24" i="51"/>
  <c r="L22" i="51"/>
  <c r="M22" i="51"/>
  <c r="M24" i="51"/>
  <c r="N22" i="51"/>
  <c r="N24" i="51"/>
  <c r="O22" i="51"/>
  <c r="O24" i="51"/>
  <c r="P22" i="51"/>
  <c r="P24" i="51"/>
  <c r="Q22" i="51"/>
  <c r="Q24" i="51"/>
  <c r="R22" i="51"/>
  <c r="S22" i="51"/>
  <c r="S24" i="51"/>
  <c r="T22" i="51"/>
  <c r="T24" i="51"/>
  <c r="U22" i="51"/>
  <c r="U24" i="51"/>
  <c r="V22" i="51"/>
  <c r="V24" i="51"/>
  <c r="F23" i="51"/>
  <c r="D23" i="51"/>
  <c r="C23" i="51"/>
  <c r="J24" i="51"/>
  <c r="L24" i="51"/>
  <c r="R24" i="51"/>
  <c r="F27" i="51"/>
  <c r="D27" i="51"/>
  <c r="C27" i="51"/>
  <c r="F28" i="51"/>
  <c r="D28" i="51"/>
  <c r="C28" i="51"/>
  <c r="F29" i="51"/>
  <c r="D29" i="51"/>
  <c r="C29" i="51"/>
  <c r="F30" i="51"/>
  <c r="D30" i="51"/>
  <c r="C30" i="51"/>
  <c r="E31" i="51"/>
  <c r="E33" i="51"/>
  <c r="G31" i="51"/>
  <c r="H31" i="51"/>
  <c r="I31" i="51"/>
  <c r="J31" i="51"/>
  <c r="J33" i="51"/>
  <c r="K31" i="51"/>
  <c r="F31" i="51"/>
  <c r="L31" i="51"/>
  <c r="M31" i="51"/>
  <c r="N31" i="51"/>
  <c r="N33" i="51"/>
  <c r="O31" i="51"/>
  <c r="O33" i="51"/>
  <c r="P31" i="51"/>
  <c r="P33" i="51"/>
  <c r="Q31" i="51"/>
  <c r="R31" i="51"/>
  <c r="R33" i="51"/>
  <c r="S31" i="51"/>
  <c r="S33" i="51"/>
  <c r="T31" i="51"/>
  <c r="U31" i="51"/>
  <c r="U33" i="51"/>
  <c r="V31" i="51"/>
  <c r="F32" i="51"/>
  <c r="D32" i="51"/>
  <c r="C32" i="51"/>
  <c r="G33" i="51"/>
  <c r="I33" i="51"/>
  <c r="L33" i="51"/>
  <c r="M33" i="51"/>
  <c r="Q33" i="51"/>
  <c r="T33" i="51"/>
  <c r="V33" i="51"/>
  <c r="F9" i="50"/>
  <c r="D9" i="50"/>
  <c r="C9" i="50"/>
  <c r="F10" i="50"/>
  <c r="D10" i="50"/>
  <c r="C10" i="50"/>
  <c r="F11" i="50"/>
  <c r="D11" i="50"/>
  <c r="C11" i="50"/>
  <c r="F12" i="50"/>
  <c r="D12" i="50"/>
  <c r="C12" i="50"/>
  <c r="E13" i="50"/>
  <c r="G13" i="50"/>
  <c r="G15" i="50"/>
  <c r="H13" i="50"/>
  <c r="H15" i="50"/>
  <c r="I13" i="50"/>
  <c r="J13" i="50"/>
  <c r="J15" i="50"/>
  <c r="K13" i="50"/>
  <c r="K15" i="50"/>
  <c r="L13" i="50"/>
  <c r="L15" i="50"/>
  <c r="M13" i="50"/>
  <c r="N13" i="50"/>
  <c r="N15" i="50"/>
  <c r="O13" i="50"/>
  <c r="O15" i="50"/>
  <c r="P13" i="50"/>
  <c r="P15" i="50"/>
  <c r="Q13" i="50"/>
  <c r="R13" i="50"/>
  <c r="R15" i="50"/>
  <c r="S13" i="50"/>
  <c r="S15" i="50"/>
  <c r="T13" i="50"/>
  <c r="T15" i="50"/>
  <c r="U13" i="50"/>
  <c r="U15" i="50"/>
  <c r="V13" i="50"/>
  <c r="F14" i="50"/>
  <c r="D14" i="50"/>
  <c r="E15" i="50"/>
  <c r="I15" i="50"/>
  <c r="M15" i="50"/>
  <c r="Q15" i="50"/>
  <c r="V15" i="50"/>
  <c r="F18" i="50"/>
  <c r="D18" i="50"/>
  <c r="C18" i="50"/>
  <c r="F19" i="50"/>
  <c r="D19" i="50"/>
  <c r="C19" i="50"/>
  <c r="D20" i="50"/>
  <c r="C20" i="50"/>
  <c r="F20" i="50"/>
  <c r="F21" i="50"/>
  <c r="D21" i="50"/>
  <c r="C21" i="50"/>
  <c r="E22" i="50"/>
  <c r="G22" i="50"/>
  <c r="G24" i="50"/>
  <c r="H22" i="50"/>
  <c r="H24" i="50"/>
  <c r="I22" i="50"/>
  <c r="J22" i="50"/>
  <c r="F22" i="50"/>
  <c r="K22" i="50"/>
  <c r="L22" i="50"/>
  <c r="M22" i="50"/>
  <c r="N22" i="50"/>
  <c r="O22" i="50"/>
  <c r="P22" i="50"/>
  <c r="Q22" i="50"/>
  <c r="R22" i="50"/>
  <c r="S22" i="50"/>
  <c r="S25" i="50"/>
  <c r="T22" i="50"/>
  <c r="T24" i="50"/>
  <c r="U22" i="50"/>
  <c r="U24" i="50"/>
  <c r="V22" i="50"/>
  <c r="F23" i="50"/>
  <c r="E24" i="50"/>
  <c r="I24" i="50"/>
  <c r="J24" i="50"/>
  <c r="K24" i="50"/>
  <c r="L24" i="50"/>
  <c r="M24" i="50"/>
  <c r="N24" i="50"/>
  <c r="O24" i="50"/>
  <c r="P24" i="50"/>
  <c r="Q24" i="50"/>
  <c r="R24" i="50"/>
  <c r="V24" i="50"/>
  <c r="F27" i="50"/>
  <c r="D27" i="50"/>
  <c r="C27" i="50"/>
  <c r="F28" i="50"/>
  <c r="D28" i="50"/>
  <c r="C28" i="50"/>
  <c r="F29" i="50"/>
  <c r="D29" i="50"/>
  <c r="C29" i="50"/>
  <c r="D30" i="50"/>
  <c r="C30" i="50"/>
  <c r="F30" i="50"/>
  <c r="E31" i="50"/>
  <c r="E33" i="50"/>
  <c r="G31" i="50"/>
  <c r="H31" i="50"/>
  <c r="I31" i="50"/>
  <c r="I33" i="50"/>
  <c r="J31" i="50"/>
  <c r="K31" i="50"/>
  <c r="K33" i="50"/>
  <c r="L31" i="50"/>
  <c r="L33" i="50"/>
  <c r="M31" i="50"/>
  <c r="M33" i="50"/>
  <c r="N31" i="50"/>
  <c r="N33" i="50"/>
  <c r="O31" i="50"/>
  <c r="O33" i="50"/>
  <c r="P31" i="50"/>
  <c r="Q31" i="50"/>
  <c r="Q33" i="50"/>
  <c r="R31" i="50"/>
  <c r="S31" i="50"/>
  <c r="S34" i="50"/>
  <c r="T31" i="50"/>
  <c r="T33" i="50"/>
  <c r="U31" i="50"/>
  <c r="U33" i="50"/>
  <c r="V31" i="50"/>
  <c r="V33" i="50"/>
  <c r="F32" i="50"/>
  <c r="D32" i="50"/>
  <c r="H33" i="50"/>
  <c r="J33" i="50"/>
  <c r="P33" i="50"/>
  <c r="R33" i="50"/>
  <c r="F18" i="49"/>
  <c r="D18" i="49"/>
  <c r="C18" i="49"/>
  <c r="F19" i="49"/>
  <c r="D19" i="49"/>
  <c r="C19" i="49"/>
  <c r="F20" i="49"/>
  <c r="D20" i="49"/>
  <c r="C20" i="49"/>
  <c r="F21" i="49"/>
  <c r="D21" i="49"/>
  <c r="C21" i="49"/>
  <c r="E22" i="49"/>
  <c r="G22" i="49"/>
  <c r="F22" i="49"/>
  <c r="H22" i="49"/>
  <c r="I22" i="49"/>
  <c r="I24" i="49"/>
  <c r="J22" i="49"/>
  <c r="K22" i="49"/>
  <c r="K24" i="49"/>
  <c r="L22" i="49"/>
  <c r="L24" i="49"/>
  <c r="M22" i="49"/>
  <c r="M24" i="49"/>
  <c r="N22" i="49"/>
  <c r="N24" i="49"/>
  <c r="O22" i="49"/>
  <c r="O24" i="49"/>
  <c r="P22" i="49"/>
  <c r="P24" i="49"/>
  <c r="Q22" i="49"/>
  <c r="Q24" i="49"/>
  <c r="R22" i="49"/>
  <c r="S22" i="49"/>
  <c r="S24" i="49"/>
  <c r="T22" i="49"/>
  <c r="T24" i="49"/>
  <c r="U22" i="49"/>
  <c r="U24" i="49"/>
  <c r="V22" i="49"/>
  <c r="V24" i="49"/>
  <c r="D23" i="49"/>
  <c r="C23" i="49"/>
  <c r="F23" i="49"/>
  <c r="E24" i="49"/>
  <c r="J24" i="49"/>
  <c r="N31" i="49"/>
  <c r="G13" i="340"/>
  <c r="G15" i="340"/>
  <c r="T13" i="340"/>
  <c r="T15" i="340"/>
  <c r="F18" i="340"/>
  <c r="D18" i="340"/>
  <c r="C18" i="340"/>
  <c r="F19" i="340"/>
  <c r="D19" i="340"/>
  <c r="C19" i="340"/>
  <c r="F20" i="340"/>
  <c r="D20" i="340"/>
  <c r="C20" i="340"/>
  <c r="F21" i="340"/>
  <c r="D21" i="340"/>
  <c r="C21" i="340"/>
  <c r="E22" i="340"/>
  <c r="G22" i="340"/>
  <c r="H22" i="340"/>
  <c r="I22" i="340"/>
  <c r="J22" i="340"/>
  <c r="J24" i="340"/>
  <c r="K22" i="340"/>
  <c r="K24" i="340"/>
  <c r="L22" i="340"/>
  <c r="L24" i="340"/>
  <c r="M22" i="340"/>
  <c r="M24" i="340"/>
  <c r="N22" i="340"/>
  <c r="N24" i="340"/>
  <c r="O22" i="340"/>
  <c r="O24" i="340"/>
  <c r="P22" i="340"/>
  <c r="Q22" i="340"/>
  <c r="Q24" i="340"/>
  <c r="R22" i="340"/>
  <c r="R24" i="340"/>
  <c r="S22" i="340"/>
  <c r="S24" i="340"/>
  <c r="T22" i="340"/>
  <c r="T24" i="340"/>
  <c r="U22" i="340"/>
  <c r="U25" i="340"/>
  <c r="V22" i="340"/>
  <c r="V24" i="340"/>
  <c r="F23" i="340"/>
  <c r="H24" i="340"/>
  <c r="P24" i="340"/>
  <c r="F27" i="379"/>
  <c r="D27" i="379"/>
  <c r="C27" i="379"/>
  <c r="F28" i="379"/>
  <c r="D28" i="379"/>
  <c r="C28" i="379"/>
  <c r="F29" i="379"/>
  <c r="D29" i="379"/>
  <c r="C29" i="379"/>
  <c r="F30" i="379"/>
  <c r="D30" i="379"/>
  <c r="C30" i="379"/>
  <c r="E31" i="379"/>
  <c r="G31" i="379"/>
  <c r="G33" i="379"/>
  <c r="H31" i="379"/>
  <c r="I31" i="379"/>
  <c r="J31" i="379"/>
  <c r="J33" i="379"/>
  <c r="K31" i="379"/>
  <c r="K33" i="379"/>
  <c r="L31" i="379"/>
  <c r="M31" i="379"/>
  <c r="M33" i="379"/>
  <c r="N31" i="379"/>
  <c r="N33" i="379"/>
  <c r="O31" i="379"/>
  <c r="O34" i="379"/>
  <c r="P31" i="379"/>
  <c r="Q31" i="379"/>
  <c r="R31" i="379"/>
  <c r="R33" i="379"/>
  <c r="S31" i="379"/>
  <c r="T31" i="379"/>
  <c r="T33" i="379"/>
  <c r="U31" i="379"/>
  <c r="V31" i="379"/>
  <c r="V33" i="379"/>
  <c r="F32" i="379"/>
  <c r="E33" i="379"/>
  <c r="H33" i="379"/>
  <c r="I33" i="379"/>
  <c r="L33" i="379"/>
  <c r="P33" i="379"/>
  <c r="Q33" i="379"/>
  <c r="S33" i="379"/>
  <c r="F9" i="123"/>
  <c r="D9" i="123"/>
  <c r="C9" i="123"/>
  <c r="K13" i="123"/>
  <c r="K15" i="123"/>
  <c r="M13" i="123"/>
  <c r="M15" i="123"/>
  <c r="U13" i="123"/>
  <c r="F10" i="123"/>
  <c r="D10" i="123"/>
  <c r="C10" i="123"/>
  <c r="L13" i="123"/>
  <c r="L15" i="123"/>
  <c r="T13" i="123"/>
  <c r="T15" i="123"/>
  <c r="E13" i="123"/>
  <c r="I13" i="123"/>
  <c r="I15" i="123"/>
  <c r="O13" i="123"/>
  <c r="O15" i="123"/>
  <c r="F12" i="123"/>
  <c r="F14" i="123"/>
  <c r="F18" i="123"/>
  <c r="D18" i="123"/>
  <c r="C18" i="123"/>
  <c r="F19" i="123"/>
  <c r="D19" i="123"/>
  <c r="C19" i="123"/>
  <c r="F20" i="123"/>
  <c r="D20" i="123"/>
  <c r="C20" i="123"/>
  <c r="F21" i="123"/>
  <c r="D21" i="123"/>
  <c r="C21" i="123"/>
  <c r="E22" i="123"/>
  <c r="E24" i="123"/>
  <c r="G22" i="123"/>
  <c r="G24" i="123"/>
  <c r="H22" i="123"/>
  <c r="I22" i="123"/>
  <c r="I24" i="123"/>
  <c r="J22" i="123"/>
  <c r="K22" i="123"/>
  <c r="F22" i="123"/>
  <c r="F24" i="123"/>
  <c r="L22" i="123"/>
  <c r="L24" i="123"/>
  <c r="M22" i="123"/>
  <c r="M24" i="123"/>
  <c r="N22" i="123"/>
  <c r="O22" i="123"/>
  <c r="P22" i="123"/>
  <c r="P24" i="123"/>
  <c r="Q22" i="123"/>
  <c r="R22" i="123"/>
  <c r="R24" i="123"/>
  <c r="S22" i="123"/>
  <c r="S24" i="123"/>
  <c r="T22" i="123"/>
  <c r="U22" i="123"/>
  <c r="U24" i="123"/>
  <c r="V22" i="123"/>
  <c r="V24" i="123"/>
  <c r="F23" i="123"/>
  <c r="D23" i="123"/>
  <c r="C23" i="123"/>
  <c r="J24" i="123"/>
  <c r="N24" i="123"/>
  <c r="Q24" i="123"/>
  <c r="F9" i="357"/>
  <c r="D9" i="357"/>
  <c r="C9" i="357"/>
  <c r="F10" i="357"/>
  <c r="D10" i="357"/>
  <c r="C10" i="357"/>
  <c r="F11" i="357"/>
  <c r="D11" i="357"/>
  <c r="C11" i="357"/>
  <c r="F12" i="357"/>
  <c r="D12" i="357"/>
  <c r="C12" i="357"/>
  <c r="E13" i="357"/>
  <c r="E15" i="357"/>
  <c r="G13" i="357"/>
  <c r="H13" i="357"/>
  <c r="I13" i="357"/>
  <c r="I15" i="357"/>
  <c r="J13" i="357"/>
  <c r="J15" i="357"/>
  <c r="K13" i="357"/>
  <c r="K15" i="357"/>
  <c r="L13" i="357"/>
  <c r="M13" i="357"/>
  <c r="M15" i="357"/>
  <c r="N13" i="357"/>
  <c r="N15" i="357"/>
  <c r="O13" i="357"/>
  <c r="P13" i="357"/>
  <c r="Q13" i="357"/>
  <c r="Q15" i="357"/>
  <c r="R13" i="357"/>
  <c r="R15" i="357"/>
  <c r="S13" i="357"/>
  <c r="S15" i="357"/>
  <c r="T13" i="357"/>
  <c r="T15" i="357"/>
  <c r="U13" i="357"/>
  <c r="V13" i="357"/>
  <c r="V15" i="357"/>
  <c r="F14" i="357"/>
  <c r="D14" i="357"/>
  <c r="H15" i="357"/>
  <c r="L15" i="357"/>
  <c r="P15" i="357"/>
  <c r="F18" i="357"/>
  <c r="D18" i="357"/>
  <c r="C18" i="357"/>
  <c r="F19" i="357"/>
  <c r="D19" i="357"/>
  <c r="C19" i="357"/>
  <c r="F20" i="357"/>
  <c r="D20" i="357"/>
  <c r="C20" i="357"/>
  <c r="F21" i="357"/>
  <c r="D21" i="357"/>
  <c r="C21" i="357"/>
  <c r="E22" i="357"/>
  <c r="G22" i="357"/>
  <c r="H22" i="357"/>
  <c r="H24" i="357"/>
  <c r="I22" i="357"/>
  <c r="I24" i="357"/>
  <c r="J22" i="357"/>
  <c r="J24" i="357"/>
  <c r="K22" i="357"/>
  <c r="K24" i="357"/>
  <c r="L22" i="357"/>
  <c r="L24" i="357"/>
  <c r="M22" i="357"/>
  <c r="M24" i="357"/>
  <c r="N22" i="357"/>
  <c r="N24" i="357"/>
  <c r="O22" i="357"/>
  <c r="P22" i="357"/>
  <c r="P24" i="357"/>
  <c r="Q22" i="357"/>
  <c r="R22" i="357"/>
  <c r="S22" i="357"/>
  <c r="T22" i="357"/>
  <c r="T24" i="357"/>
  <c r="U22" i="357"/>
  <c r="U24" i="357"/>
  <c r="V22" i="357"/>
  <c r="V24" i="357"/>
  <c r="F23" i="357"/>
  <c r="D23" i="357"/>
  <c r="E24" i="357"/>
  <c r="G24" i="357"/>
  <c r="Q24" i="357"/>
  <c r="R24" i="357"/>
  <c r="S24" i="357"/>
  <c r="F27" i="357"/>
  <c r="D27" i="357"/>
  <c r="C27" i="357"/>
  <c r="F28" i="357"/>
  <c r="D28" i="357"/>
  <c r="C28" i="357"/>
  <c r="F29" i="357"/>
  <c r="D29" i="357"/>
  <c r="C29" i="357"/>
  <c r="F30" i="357"/>
  <c r="D30" i="357"/>
  <c r="C30" i="357"/>
  <c r="E31" i="357"/>
  <c r="G31" i="357"/>
  <c r="F31" i="357"/>
  <c r="D31" i="357"/>
  <c r="C31" i="357"/>
  <c r="H31" i="357"/>
  <c r="H33" i="357"/>
  <c r="I31" i="357"/>
  <c r="I33" i="357"/>
  <c r="J31" i="357"/>
  <c r="J33" i="357"/>
  <c r="K31" i="357"/>
  <c r="L31" i="357"/>
  <c r="L33" i="357"/>
  <c r="M31" i="357"/>
  <c r="N31" i="357"/>
  <c r="O31" i="357"/>
  <c r="P31" i="357"/>
  <c r="P33" i="357"/>
  <c r="Q31" i="357"/>
  <c r="R31" i="357"/>
  <c r="S31" i="357"/>
  <c r="S33" i="357"/>
  <c r="T31" i="357"/>
  <c r="T33" i="357"/>
  <c r="U31" i="357"/>
  <c r="U33" i="357"/>
  <c r="V31" i="357"/>
  <c r="F32" i="357"/>
  <c r="F33" i="357"/>
  <c r="E33" i="357"/>
  <c r="K33" i="357"/>
  <c r="M33" i="357"/>
  <c r="N33" i="357"/>
  <c r="O33" i="357"/>
  <c r="Q33" i="357"/>
  <c r="R33" i="357"/>
  <c r="V33" i="357"/>
  <c r="F13" i="370"/>
  <c r="S15" i="370"/>
  <c r="F15" i="370"/>
  <c r="D14" i="370"/>
  <c r="D32" i="301"/>
  <c r="C32" i="301"/>
  <c r="C33" i="301"/>
  <c r="G15" i="357"/>
  <c r="D23" i="340"/>
  <c r="G24" i="49"/>
  <c r="E24" i="340"/>
  <c r="E24" i="51"/>
  <c r="Q25" i="59"/>
  <c r="F31" i="50"/>
  <c r="H33" i="184"/>
  <c r="G24" i="340"/>
  <c r="G33" i="50"/>
  <c r="G15" i="51"/>
  <c r="G33" i="301"/>
  <c r="G33" i="323"/>
  <c r="F15" i="184"/>
  <c r="D14" i="184"/>
  <c r="C14" i="184"/>
  <c r="F13" i="184"/>
  <c r="G15" i="184"/>
  <c r="G24" i="59"/>
  <c r="D14" i="59"/>
  <c r="E24" i="58"/>
  <c r="C23" i="74"/>
  <c r="F31" i="73"/>
  <c r="F33" i="73"/>
  <c r="D32" i="276"/>
  <c r="C32" i="276"/>
  <c r="F22" i="74"/>
  <c r="F24" i="74"/>
  <c r="D23" i="248"/>
  <c r="C23" i="248"/>
  <c r="C25" i="248"/>
  <c r="G15" i="248"/>
  <c r="F31" i="58"/>
  <c r="F33" i="58"/>
  <c r="H33" i="74"/>
  <c r="D14" i="74"/>
  <c r="C14" i="74"/>
  <c r="F13" i="74"/>
  <c r="D13" i="74"/>
  <c r="H15" i="276"/>
  <c r="F13" i="75"/>
  <c r="D13" i="75"/>
  <c r="G15" i="75"/>
  <c r="S34" i="74"/>
  <c r="E24" i="74"/>
  <c r="G24" i="58"/>
  <c r="D23" i="276"/>
  <c r="D25" i="276"/>
  <c r="E15" i="75"/>
  <c r="F22" i="370"/>
  <c r="F24" i="370"/>
  <c r="F33" i="50"/>
  <c r="S24" i="184"/>
  <c r="F13" i="393"/>
  <c r="O33" i="392"/>
  <c r="H15" i="393"/>
  <c r="S25" i="51"/>
  <c r="F31" i="276"/>
  <c r="D31" i="276"/>
  <c r="C31" i="276"/>
  <c r="D14" i="276"/>
  <c r="C14" i="276"/>
  <c r="M24" i="276"/>
  <c r="F22" i="276"/>
  <c r="D22" i="276"/>
  <c r="F24" i="276"/>
  <c r="F13" i="276"/>
  <c r="D13" i="276"/>
  <c r="F31" i="248"/>
  <c r="D31" i="248"/>
  <c r="C31" i="248"/>
  <c r="F33" i="248"/>
  <c r="E33" i="248"/>
  <c r="F13" i="248"/>
  <c r="F33" i="276"/>
  <c r="F15" i="276"/>
  <c r="F15" i="248"/>
  <c r="H13" i="124"/>
  <c r="H15" i="124"/>
  <c r="L13" i="124"/>
  <c r="L15" i="124"/>
  <c r="P13" i="124"/>
  <c r="P15" i="124"/>
  <c r="T13" i="124"/>
  <c r="T15" i="124"/>
  <c r="F10" i="124"/>
  <c r="D10" i="124"/>
  <c r="C10" i="124"/>
  <c r="I13" i="124"/>
  <c r="I15" i="124"/>
  <c r="M13" i="124"/>
  <c r="M15" i="124"/>
  <c r="Q13" i="124"/>
  <c r="Q15" i="124"/>
  <c r="U13" i="124"/>
  <c r="U15" i="124"/>
  <c r="F11" i="124"/>
  <c r="D11" i="124"/>
  <c r="C11" i="124"/>
  <c r="E13" i="124"/>
  <c r="E15" i="124"/>
  <c r="J13" i="124"/>
  <c r="N13" i="124"/>
  <c r="N15" i="124"/>
  <c r="R13" i="124"/>
  <c r="R15" i="124"/>
  <c r="V13" i="124"/>
  <c r="V15" i="124"/>
  <c r="F12" i="124"/>
  <c r="D12" i="124"/>
  <c r="C12" i="124"/>
  <c r="F14" i="124"/>
  <c r="D14" i="124"/>
  <c r="C14" i="124"/>
  <c r="J15" i="124"/>
  <c r="G13" i="124"/>
  <c r="G15" i="124"/>
  <c r="F22" i="301"/>
  <c r="D22" i="301"/>
  <c r="Q15" i="184"/>
  <c r="Q24" i="59"/>
  <c r="F13" i="361"/>
  <c r="F15" i="361"/>
  <c r="T22" i="379"/>
  <c r="T25" i="379"/>
  <c r="L22" i="71"/>
  <c r="L24" i="71"/>
  <c r="Q34" i="323"/>
  <c r="Q16" i="75"/>
  <c r="T33" i="58"/>
  <c r="S24" i="74"/>
  <c r="U33" i="323"/>
  <c r="U24" i="59"/>
  <c r="O24" i="357"/>
  <c r="S33" i="276"/>
  <c r="S33" i="248"/>
  <c r="D31" i="58"/>
  <c r="D33" i="58"/>
  <c r="S33" i="58"/>
  <c r="S15" i="276"/>
  <c r="F13" i="411"/>
  <c r="F22" i="411"/>
  <c r="F24" i="411"/>
  <c r="E33" i="274"/>
  <c r="H24" i="274"/>
  <c r="G33" i="274"/>
  <c r="C14" i="401"/>
  <c r="F13" i="401"/>
  <c r="D13" i="401"/>
  <c r="C23" i="401"/>
  <c r="C32" i="401"/>
  <c r="C23" i="388"/>
  <c r="L22" i="379"/>
  <c r="F15" i="411"/>
  <c r="F15" i="401"/>
  <c r="E13" i="274"/>
  <c r="E15" i="274"/>
  <c r="M13" i="274"/>
  <c r="L13" i="274"/>
  <c r="L15" i="274"/>
  <c r="R13" i="274"/>
  <c r="R15" i="274"/>
  <c r="O13" i="274"/>
  <c r="O15" i="274"/>
  <c r="I13" i="274"/>
  <c r="I15" i="274"/>
  <c r="U13" i="274"/>
  <c r="U15" i="274"/>
  <c r="S13" i="274"/>
  <c r="S15" i="274"/>
  <c r="H13" i="274"/>
  <c r="H15" i="274"/>
  <c r="F10" i="274"/>
  <c r="D10" i="274"/>
  <c r="C10" i="274"/>
  <c r="J13" i="274"/>
  <c r="J15" i="274"/>
  <c r="N13" i="274"/>
  <c r="N15" i="274"/>
  <c r="V13" i="274"/>
  <c r="V15" i="274"/>
  <c r="F11" i="274"/>
  <c r="F9" i="274"/>
  <c r="D9" i="274"/>
  <c r="C9" i="274"/>
  <c r="K13" i="274"/>
  <c r="K15" i="274"/>
  <c r="G13" i="274"/>
  <c r="F13" i="274"/>
  <c r="P13" i="274"/>
  <c r="P15" i="274"/>
  <c r="F12" i="274"/>
  <c r="D12" i="274"/>
  <c r="C12" i="274"/>
  <c r="M15" i="274"/>
  <c r="F14" i="274"/>
  <c r="D14" i="274"/>
  <c r="G15" i="274"/>
  <c r="V31" i="370"/>
  <c r="V33" i="370"/>
  <c r="H15" i="384"/>
  <c r="F31" i="340"/>
  <c r="F33" i="340"/>
  <c r="C32" i="340"/>
  <c r="S24" i="370"/>
  <c r="C31" i="58"/>
  <c r="S33" i="50"/>
  <c r="J22" i="71"/>
  <c r="J24" i="71"/>
  <c r="P22" i="71"/>
  <c r="P24" i="71"/>
  <c r="Q25" i="184"/>
  <c r="T15" i="274"/>
  <c r="D11" i="274"/>
  <c r="C11" i="274"/>
  <c r="O13" i="124"/>
  <c r="O15" i="124"/>
  <c r="J22" i="379"/>
  <c r="J24" i="379"/>
  <c r="F30" i="370"/>
  <c r="D30" i="370"/>
  <c r="C30" i="370"/>
  <c r="S22" i="73"/>
  <c r="H22" i="71"/>
  <c r="H24" i="71"/>
  <c r="N22" i="71"/>
  <c r="N24" i="71"/>
  <c r="M22" i="71"/>
  <c r="M24" i="71"/>
  <c r="F19" i="71"/>
  <c r="D19" i="71"/>
  <c r="C19" i="71"/>
  <c r="E22" i="71"/>
  <c r="E24" i="71"/>
  <c r="Q22" i="71"/>
  <c r="S22" i="71"/>
  <c r="S24" i="71"/>
  <c r="R22" i="71"/>
  <c r="R24" i="71"/>
  <c r="U22" i="71"/>
  <c r="U24" i="71"/>
  <c r="F18" i="71"/>
  <c r="D18" i="71"/>
  <c r="C18" i="71"/>
  <c r="G24" i="71"/>
  <c r="T22" i="71"/>
  <c r="T24" i="71"/>
  <c r="F21" i="71"/>
  <c r="D21" i="71"/>
  <c r="C21" i="71"/>
  <c r="D20" i="71"/>
  <c r="C20" i="71"/>
  <c r="O22" i="71"/>
  <c r="O24" i="71"/>
  <c r="F23" i="71"/>
  <c r="D23" i="71"/>
  <c r="V13" i="123"/>
  <c r="V15" i="123"/>
  <c r="N13" i="123"/>
  <c r="N15" i="123"/>
  <c r="P13" i="123"/>
  <c r="P15" i="123"/>
  <c r="F11" i="123"/>
  <c r="D11" i="123"/>
  <c r="C11" i="123"/>
  <c r="Q13" i="123"/>
  <c r="R13" i="123"/>
  <c r="R15" i="123"/>
  <c r="H13" i="123"/>
  <c r="H15" i="123"/>
  <c r="J13" i="123"/>
  <c r="J15" i="123"/>
  <c r="F31" i="415"/>
  <c r="F33" i="415"/>
  <c r="E15" i="113"/>
  <c r="G15" i="113"/>
  <c r="F33" i="74"/>
  <c r="C32" i="50"/>
  <c r="F24" i="58"/>
  <c r="D22" i="58"/>
  <c r="D24" i="58"/>
  <c r="F33" i="184"/>
  <c r="C32" i="248"/>
  <c r="D33" i="248"/>
  <c r="Q33" i="388"/>
  <c r="D22" i="411"/>
  <c r="D25" i="411"/>
  <c r="U33" i="379"/>
  <c r="U24" i="340"/>
  <c r="F22" i="248"/>
  <c r="F24" i="248"/>
  <c r="Q24" i="276"/>
  <c r="F13" i="58"/>
  <c r="F13" i="50"/>
  <c r="H24" i="123"/>
  <c r="I24" i="340"/>
  <c r="H24" i="49"/>
  <c r="D23" i="50"/>
  <c r="I24" i="59"/>
  <c r="D32" i="184"/>
  <c r="D34" i="184"/>
  <c r="F31" i="392"/>
  <c r="F31" i="274"/>
  <c r="D31" i="274"/>
  <c r="F13" i="384"/>
  <c r="F15" i="384"/>
  <c r="C23" i="340"/>
  <c r="F13" i="357"/>
  <c r="F15" i="357"/>
  <c r="J33" i="184"/>
  <c r="J24" i="58"/>
  <c r="F22" i="401"/>
  <c r="D22" i="401"/>
  <c r="D13" i="393"/>
  <c r="D16" i="393"/>
  <c r="F22" i="51"/>
  <c r="F24" i="51"/>
  <c r="F22" i="357"/>
  <c r="H33" i="51"/>
  <c r="F31" i="388"/>
  <c r="F31" i="401"/>
  <c r="D31" i="401"/>
  <c r="F22" i="388"/>
  <c r="F24" i="388"/>
  <c r="G24" i="388"/>
  <c r="F33" i="274"/>
  <c r="F22" i="424"/>
  <c r="F25" i="424"/>
  <c r="F12" i="415"/>
  <c r="T15" i="108"/>
  <c r="N15" i="415"/>
  <c r="V15" i="415"/>
  <c r="V24" i="197"/>
  <c r="R24" i="49"/>
  <c r="D13" i="370"/>
  <c r="D16" i="370"/>
  <c r="C22" i="58"/>
  <c r="S16" i="248"/>
  <c r="S33" i="73"/>
  <c r="F28" i="370"/>
  <c r="D28" i="370"/>
  <c r="C28" i="370"/>
  <c r="H31" i="370"/>
  <c r="H33" i="370"/>
  <c r="F27" i="370"/>
  <c r="D27" i="370"/>
  <c r="C27" i="370"/>
  <c r="K31" i="370"/>
  <c r="K33" i="370"/>
  <c r="Q31" i="370"/>
  <c r="Q33" i="370"/>
  <c r="I31" i="370"/>
  <c r="G31" i="370"/>
  <c r="G33" i="370"/>
  <c r="U31" i="370"/>
  <c r="U33" i="370"/>
  <c r="O31" i="370"/>
  <c r="O33" i="370"/>
  <c r="S31" i="370"/>
  <c r="S34" i="370"/>
  <c r="F29" i="370"/>
  <c r="D29" i="370"/>
  <c r="C29" i="370"/>
  <c r="M31" i="370"/>
  <c r="M33" i="370"/>
  <c r="E31" i="370"/>
  <c r="E33" i="370"/>
  <c r="P33" i="370"/>
  <c r="T33" i="370"/>
  <c r="F32" i="370"/>
  <c r="F33" i="370"/>
  <c r="R31" i="370"/>
  <c r="R33" i="370"/>
  <c r="M22" i="73"/>
  <c r="M24" i="73"/>
  <c r="L22" i="73"/>
  <c r="L24" i="73"/>
  <c r="F21" i="73"/>
  <c r="D21" i="73"/>
  <c r="C21" i="73"/>
  <c r="J22" i="73"/>
  <c r="J24" i="73"/>
  <c r="Q22" i="73"/>
  <c r="Q24" i="73"/>
  <c r="N22" i="73"/>
  <c r="N24" i="73"/>
  <c r="V22" i="73"/>
  <c r="V24" i="73"/>
  <c r="U22" i="73"/>
  <c r="U24" i="73"/>
  <c r="F18" i="73"/>
  <c r="D18" i="73"/>
  <c r="C18" i="73"/>
  <c r="F19" i="73"/>
  <c r="D19" i="73"/>
  <c r="C19" i="73"/>
  <c r="E22" i="73"/>
  <c r="T24" i="73"/>
  <c r="K22" i="73"/>
  <c r="K24" i="73"/>
  <c r="F20" i="73"/>
  <c r="D20" i="73"/>
  <c r="C20" i="73"/>
  <c r="O22" i="73"/>
  <c r="O24" i="73"/>
  <c r="P22" i="73"/>
  <c r="P24" i="73"/>
  <c r="G22" i="73"/>
  <c r="I22" i="73"/>
  <c r="I24" i="73"/>
  <c r="F23" i="73"/>
  <c r="D23" i="73"/>
  <c r="R22" i="73"/>
  <c r="R24" i="73"/>
  <c r="H24" i="73"/>
  <c r="C14" i="301"/>
  <c r="U15" i="184"/>
  <c r="D13" i="184"/>
  <c r="C13" i="184"/>
  <c r="F31" i="301"/>
  <c r="D31" i="301"/>
  <c r="D31" i="392"/>
  <c r="C31" i="392"/>
  <c r="F33" i="392"/>
  <c r="F15" i="393"/>
  <c r="C14" i="393"/>
  <c r="Q24" i="388"/>
  <c r="T15" i="388"/>
  <c r="C14" i="274"/>
  <c r="D32" i="108"/>
  <c r="F31" i="108"/>
  <c r="D31" i="108"/>
  <c r="C23" i="108"/>
  <c r="H24" i="108"/>
  <c r="M13" i="340"/>
  <c r="M15" i="340"/>
  <c r="F22" i="124"/>
  <c r="F24" i="124"/>
  <c r="E15" i="123"/>
  <c r="U24" i="424"/>
  <c r="U33" i="415"/>
  <c r="M15" i="415"/>
  <c r="U15" i="415"/>
  <c r="D12" i="415"/>
  <c r="C12" i="415"/>
  <c r="G15" i="415"/>
  <c r="U34" i="357"/>
  <c r="D22" i="357"/>
  <c r="F24" i="357"/>
  <c r="D13" i="357"/>
  <c r="C13" i="357"/>
  <c r="O15" i="357"/>
  <c r="G22" i="379"/>
  <c r="G24" i="379"/>
  <c r="R22" i="379"/>
  <c r="R24" i="379"/>
  <c r="S22" i="379"/>
  <c r="S24" i="379"/>
  <c r="K22" i="379"/>
  <c r="K24" i="379"/>
  <c r="O22" i="379"/>
  <c r="O24" i="379"/>
  <c r="V22" i="379"/>
  <c r="V24" i="379"/>
  <c r="N22" i="379"/>
  <c r="N24" i="379"/>
  <c r="Q24" i="379"/>
  <c r="F20" i="379"/>
  <c r="D20" i="379"/>
  <c r="C20" i="379"/>
  <c r="I22" i="379"/>
  <c r="E22" i="379"/>
  <c r="E24" i="379"/>
  <c r="F19" i="379"/>
  <c r="D19" i="379"/>
  <c r="C19" i="379"/>
  <c r="F21" i="379"/>
  <c r="D21" i="379"/>
  <c r="C21" i="379"/>
  <c r="H24" i="379"/>
  <c r="F23" i="379"/>
  <c r="D23" i="379"/>
  <c r="U22" i="379"/>
  <c r="M22" i="379"/>
  <c r="M24" i="379"/>
  <c r="L24" i="379"/>
  <c r="P22" i="379"/>
  <c r="P24" i="379"/>
  <c r="F18" i="379"/>
  <c r="D18" i="379"/>
  <c r="C18" i="379"/>
  <c r="U15" i="123"/>
  <c r="D14" i="123"/>
  <c r="C14" i="123"/>
  <c r="D12" i="123"/>
  <c r="C12" i="123"/>
  <c r="G13" i="123"/>
  <c r="F13" i="123"/>
  <c r="Q15" i="123"/>
  <c r="E31" i="418"/>
  <c r="F28" i="418"/>
  <c r="D28" i="418"/>
  <c r="C28" i="418"/>
  <c r="G31" i="418"/>
  <c r="K31" i="418"/>
  <c r="K33" i="418"/>
  <c r="O31" i="418"/>
  <c r="O33" i="418"/>
  <c r="S31" i="418"/>
  <c r="S33" i="418"/>
  <c r="F30" i="418"/>
  <c r="D30" i="418"/>
  <c r="C30" i="418"/>
  <c r="I31" i="418"/>
  <c r="I33" i="418"/>
  <c r="M31" i="418"/>
  <c r="M33" i="418"/>
  <c r="Q31" i="418"/>
  <c r="Q33" i="418"/>
  <c r="U31" i="418"/>
  <c r="U33" i="418"/>
  <c r="H31" i="418"/>
  <c r="H33" i="418"/>
  <c r="L31" i="418"/>
  <c r="L33" i="418"/>
  <c r="P31" i="418"/>
  <c r="P33" i="418"/>
  <c r="T31" i="418"/>
  <c r="S13" i="123"/>
  <c r="S15" i="123"/>
  <c r="F29" i="418"/>
  <c r="D29" i="418"/>
  <c r="C29" i="418"/>
  <c r="F27" i="418"/>
  <c r="D27" i="418"/>
  <c r="C27" i="418"/>
  <c r="J31" i="418"/>
  <c r="N31" i="418"/>
  <c r="R31" i="418"/>
  <c r="V31" i="418"/>
  <c r="J33" i="418"/>
  <c r="N33" i="418"/>
  <c r="R33" i="418"/>
  <c r="V33" i="418"/>
  <c r="F31" i="123"/>
  <c r="D31" i="123"/>
  <c r="C31" i="123"/>
  <c r="O24" i="123"/>
  <c r="E33" i="418"/>
  <c r="C32" i="418"/>
  <c r="G33" i="418"/>
  <c r="H24" i="424"/>
  <c r="F33" i="388"/>
  <c r="D31" i="388"/>
  <c r="C31" i="388"/>
  <c r="D13" i="50"/>
  <c r="C13" i="50"/>
  <c r="F15" i="50"/>
  <c r="F15" i="58"/>
  <c r="F33" i="401"/>
  <c r="S33" i="370"/>
  <c r="F31" i="370"/>
  <c r="D31" i="370"/>
  <c r="C31" i="370"/>
  <c r="I33" i="370"/>
  <c r="G24" i="73"/>
  <c r="D16" i="184"/>
  <c r="F33" i="301"/>
  <c r="D33" i="392"/>
  <c r="C32" i="108"/>
  <c r="F31" i="418"/>
  <c r="D31" i="418"/>
  <c r="I24" i="379"/>
  <c r="U24" i="379"/>
  <c r="F33" i="123"/>
  <c r="D33" i="388"/>
  <c r="C22" i="276"/>
  <c r="V31" i="49"/>
  <c r="V33" i="49"/>
  <c r="G31" i="49"/>
  <c r="G33" i="49"/>
  <c r="S16" i="50"/>
  <c r="J31" i="59"/>
  <c r="J33" i="59"/>
  <c r="C14" i="397"/>
  <c r="H15" i="397"/>
  <c r="C32" i="373"/>
  <c r="H33" i="373"/>
  <c r="D24" i="373"/>
  <c r="C23" i="373"/>
  <c r="C14" i="373"/>
  <c r="U16" i="373"/>
  <c r="F13" i="373"/>
  <c r="F15" i="373"/>
  <c r="D13" i="373"/>
  <c r="C13" i="373"/>
  <c r="C16" i="373"/>
  <c r="U25" i="71"/>
  <c r="L13" i="340"/>
  <c r="L15" i="340"/>
  <c r="D13" i="361"/>
  <c r="C13" i="361"/>
  <c r="I13" i="427"/>
  <c r="I15" i="427"/>
  <c r="M13" i="427"/>
  <c r="M15" i="427"/>
  <c r="Q13" i="427"/>
  <c r="Q15" i="427"/>
  <c r="F12" i="427"/>
  <c r="J15" i="427"/>
  <c r="N15" i="427"/>
  <c r="R15" i="427"/>
  <c r="V15" i="427"/>
  <c r="T24" i="427"/>
  <c r="G13" i="427"/>
  <c r="K13" i="427"/>
  <c r="K15" i="427"/>
  <c r="O13" i="427"/>
  <c r="O15" i="427"/>
  <c r="S13" i="427"/>
  <c r="S15" i="427"/>
  <c r="H15" i="427"/>
  <c r="L15" i="427"/>
  <c r="P15" i="427"/>
  <c r="T15" i="427"/>
  <c r="G15" i="427"/>
  <c r="D23" i="427"/>
  <c r="C23" i="427"/>
  <c r="F22" i="427"/>
  <c r="D22" i="427"/>
  <c r="C22" i="427"/>
  <c r="T15" i="422"/>
  <c r="C14" i="422"/>
  <c r="F13" i="422"/>
  <c r="D13" i="422"/>
  <c r="D15" i="422"/>
  <c r="D23" i="422"/>
  <c r="F15" i="422"/>
  <c r="F22" i="422"/>
  <c r="F24" i="422"/>
  <c r="C23" i="421"/>
  <c r="F22" i="421"/>
  <c r="D22" i="421"/>
  <c r="D24" i="421"/>
  <c r="F24" i="421"/>
  <c r="D32" i="421"/>
  <c r="D33" i="421"/>
  <c r="F31" i="421"/>
  <c r="F33" i="421"/>
  <c r="D14" i="421"/>
  <c r="D15" i="421"/>
  <c r="F13" i="421"/>
  <c r="D13" i="421"/>
  <c r="C13" i="421"/>
  <c r="C23" i="420"/>
  <c r="F22" i="420"/>
  <c r="F24" i="420"/>
  <c r="D32" i="420"/>
  <c r="F31" i="420"/>
  <c r="F33" i="420"/>
  <c r="D14" i="420"/>
  <c r="F13" i="420"/>
  <c r="D32" i="307"/>
  <c r="C32" i="307"/>
  <c r="E13" i="415"/>
  <c r="E15" i="415"/>
  <c r="D23" i="381"/>
  <c r="C23" i="381"/>
  <c r="C24" i="381"/>
  <c r="F13" i="381"/>
  <c r="F15" i="381"/>
  <c r="D13" i="381"/>
  <c r="C13" i="381"/>
  <c r="K31" i="119"/>
  <c r="K33" i="119"/>
  <c r="C32" i="124"/>
  <c r="F13" i="108"/>
  <c r="D31" i="50"/>
  <c r="D33" i="50"/>
  <c r="F31" i="379"/>
  <c r="D31" i="379"/>
  <c r="F13" i="113"/>
  <c r="T34" i="108"/>
  <c r="G27" i="107"/>
  <c r="D15" i="373"/>
  <c r="F24" i="427"/>
  <c r="C13" i="422"/>
  <c r="C15" i="422"/>
  <c r="D22" i="422"/>
  <c r="C22" i="422"/>
  <c r="C23" i="422"/>
  <c r="C24" i="422"/>
  <c r="D31" i="421"/>
  <c r="C31" i="421"/>
  <c r="C32" i="421"/>
  <c r="C33" i="421"/>
  <c r="F15" i="421"/>
  <c r="C32" i="420"/>
  <c r="F15" i="420"/>
  <c r="F15" i="113"/>
  <c r="C14" i="363"/>
  <c r="H15" i="363"/>
  <c r="D32" i="363"/>
  <c r="Q33" i="363"/>
  <c r="F31" i="363"/>
  <c r="F33" i="363"/>
  <c r="C32" i="363"/>
  <c r="C23" i="50"/>
  <c r="D15" i="184"/>
  <c r="C14" i="420"/>
  <c r="D32" i="415"/>
  <c r="C32" i="415"/>
  <c r="C34" i="415"/>
  <c r="M37" i="107"/>
  <c r="I34" i="307"/>
  <c r="D12" i="427"/>
  <c r="C12" i="427"/>
  <c r="D11" i="427"/>
  <c r="C11" i="427"/>
  <c r="T33" i="419"/>
  <c r="T24" i="419"/>
  <c r="T16" i="436"/>
  <c r="C14" i="436"/>
  <c r="Q15" i="436"/>
  <c r="F13" i="436"/>
  <c r="D13" i="436"/>
  <c r="N15" i="419"/>
  <c r="C23" i="419"/>
  <c r="C32" i="419"/>
  <c r="F22" i="419"/>
  <c r="D22" i="419"/>
  <c r="Q33" i="419"/>
  <c r="F24" i="419"/>
  <c r="F31" i="419"/>
  <c r="D31" i="419"/>
  <c r="J15" i="419"/>
  <c r="V15" i="419"/>
  <c r="E15" i="419"/>
  <c r="I15" i="419"/>
  <c r="U15" i="419"/>
  <c r="L15" i="419"/>
  <c r="P15" i="419"/>
  <c r="R15" i="419"/>
  <c r="G15" i="419"/>
  <c r="K15" i="419"/>
  <c r="O15" i="419"/>
  <c r="S15" i="419"/>
  <c r="D14" i="419"/>
  <c r="D32" i="435"/>
  <c r="C23" i="435"/>
  <c r="F31" i="435"/>
  <c r="F33" i="435"/>
  <c r="C14" i="435"/>
  <c r="F13" i="435"/>
  <c r="F15" i="435"/>
  <c r="D31" i="415"/>
  <c r="C31" i="415"/>
  <c r="F34" i="415"/>
  <c r="O34" i="415"/>
  <c r="D14" i="432"/>
  <c r="C14" i="432"/>
  <c r="F9" i="432"/>
  <c r="D9" i="432"/>
  <c r="C9" i="432"/>
  <c r="D11" i="432"/>
  <c r="M15" i="432"/>
  <c r="Q15" i="432"/>
  <c r="H15" i="432"/>
  <c r="P15" i="432"/>
  <c r="G15" i="432"/>
  <c r="K15" i="432"/>
  <c r="S15" i="432"/>
  <c r="F24" i="432"/>
  <c r="V15" i="432"/>
  <c r="E13" i="432"/>
  <c r="D22" i="432"/>
  <c r="C22" i="432"/>
  <c r="C24" i="432"/>
  <c r="D23" i="432"/>
  <c r="I24" i="432"/>
  <c r="O15" i="432"/>
  <c r="C32" i="430"/>
  <c r="U34" i="430"/>
  <c r="F31" i="430"/>
  <c r="F33" i="430"/>
  <c r="C14" i="430"/>
  <c r="C23" i="430"/>
  <c r="D31" i="430"/>
  <c r="V15" i="113"/>
  <c r="O37" i="107"/>
  <c r="V24" i="113"/>
  <c r="H24" i="113"/>
  <c r="S28" i="107"/>
  <c r="N27" i="107"/>
  <c r="J27" i="107"/>
  <c r="O27" i="107"/>
  <c r="P16" i="107"/>
  <c r="P18" i="107"/>
  <c r="I27" i="107"/>
  <c r="U28" i="107"/>
  <c r="T27" i="107"/>
  <c r="M23" i="197"/>
  <c r="M27" i="197"/>
  <c r="N24" i="197"/>
  <c r="J36" i="107"/>
  <c r="N36" i="107"/>
  <c r="U37" i="107"/>
  <c r="H16" i="107"/>
  <c r="S36" i="107"/>
  <c r="E37" i="107"/>
  <c r="U24" i="388"/>
  <c r="Q34" i="363"/>
  <c r="Q34" i="184"/>
  <c r="D31" i="184"/>
  <c r="D33" i="184"/>
  <c r="Q16" i="411"/>
  <c r="D13" i="411"/>
  <c r="C13" i="411"/>
  <c r="C15" i="411"/>
  <c r="F13" i="301"/>
  <c r="F15" i="301"/>
  <c r="D23" i="301"/>
  <c r="C23" i="301"/>
  <c r="C24" i="301"/>
  <c r="S24" i="50"/>
  <c r="S25" i="73"/>
  <c r="S24" i="73"/>
  <c r="C32" i="74"/>
  <c r="D22" i="248"/>
  <c r="D25" i="248"/>
  <c r="S25" i="248"/>
  <c r="U15" i="75"/>
  <c r="C31" i="401"/>
  <c r="C33" i="401"/>
  <c r="D33" i="401"/>
  <c r="Q33" i="401"/>
  <c r="Q31" i="54"/>
  <c r="Q16" i="59"/>
  <c r="Q15" i="59"/>
  <c r="C22" i="373"/>
  <c r="C25" i="373"/>
  <c r="Q24" i="71"/>
  <c r="Q25" i="71"/>
  <c r="U34" i="340"/>
  <c r="D32" i="379"/>
  <c r="C32" i="379"/>
  <c r="F34" i="379"/>
  <c r="O33" i="379"/>
  <c r="U34" i="420"/>
  <c r="T16" i="420"/>
  <c r="D13" i="420"/>
  <c r="J33" i="307"/>
  <c r="U33" i="307"/>
  <c r="U24" i="427"/>
  <c r="U25" i="427"/>
  <c r="U13" i="427"/>
  <c r="U16" i="427"/>
  <c r="T34" i="124"/>
  <c r="T33" i="124"/>
  <c r="D22" i="124"/>
  <c r="C22" i="124"/>
  <c r="C24" i="124"/>
  <c r="T34" i="123"/>
  <c r="T24" i="123"/>
  <c r="D22" i="424"/>
  <c r="D24" i="424"/>
  <c r="D34" i="415"/>
  <c r="D33" i="415"/>
  <c r="O13" i="415"/>
  <c r="F13" i="415"/>
  <c r="F9" i="415"/>
  <c r="D9" i="415"/>
  <c r="C9" i="415"/>
  <c r="D22" i="415"/>
  <c r="C22" i="415"/>
  <c r="F25" i="415"/>
  <c r="F24" i="415"/>
  <c r="O25" i="415"/>
  <c r="O15" i="415"/>
  <c r="O24" i="415"/>
  <c r="C22" i="381"/>
  <c r="F24" i="381"/>
  <c r="D14" i="381"/>
  <c r="F16" i="381"/>
  <c r="D16" i="381"/>
  <c r="O16" i="381"/>
  <c r="P16" i="113"/>
  <c r="D13" i="113"/>
  <c r="V16" i="107"/>
  <c r="V19" i="107"/>
  <c r="O23" i="197"/>
  <c r="I24" i="197"/>
  <c r="I16" i="108"/>
  <c r="O16" i="108"/>
  <c r="K16" i="107"/>
  <c r="K18" i="107"/>
  <c r="L16" i="107"/>
  <c r="P23" i="197"/>
  <c r="O25" i="197"/>
  <c r="T26" i="197"/>
  <c r="S15" i="108"/>
  <c r="S24" i="197"/>
  <c r="C32" i="435"/>
  <c r="E15" i="432"/>
  <c r="D24" i="432"/>
  <c r="C23" i="432"/>
  <c r="D33" i="430"/>
  <c r="C31" i="184"/>
  <c r="D15" i="411"/>
  <c r="D16" i="411"/>
  <c r="C22" i="248"/>
  <c r="C24" i="373"/>
  <c r="D16" i="420"/>
  <c r="C13" i="420"/>
  <c r="C16" i="420"/>
  <c r="D15" i="420"/>
  <c r="U15" i="427"/>
  <c r="D24" i="124"/>
  <c r="O16" i="415"/>
  <c r="C14" i="381"/>
  <c r="C13" i="113"/>
  <c r="D24" i="276"/>
  <c r="Q24" i="370"/>
  <c r="D22" i="370"/>
  <c r="D24" i="370"/>
  <c r="C13" i="370"/>
  <c r="D31" i="74"/>
  <c r="D22" i="74"/>
  <c r="C22" i="74"/>
  <c r="N33" i="49"/>
  <c r="F13" i="450"/>
  <c r="F15" i="450"/>
  <c r="O15" i="450"/>
  <c r="C23" i="450"/>
  <c r="C24" i="450"/>
  <c r="F22" i="450"/>
  <c r="F24" i="450"/>
  <c r="S24" i="450"/>
  <c r="D32" i="450"/>
  <c r="C14" i="450"/>
  <c r="F31" i="450"/>
  <c r="F33" i="450"/>
  <c r="S34" i="51"/>
  <c r="F13" i="51"/>
  <c r="F16" i="51"/>
  <c r="O16" i="51"/>
  <c r="H12" i="323"/>
  <c r="L12" i="323"/>
  <c r="P12" i="323"/>
  <c r="H14" i="323"/>
  <c r="F28" i="54"/>
  <c r="D28" i="54"/>
  <c r="C28" i="54"/>
  <c r="J19" i="54"/>
  <c r="R19" i="54"/>
  <c r="N21" i="54"/>
  <c r="R21" i="54"/>
  <c r="Q16" i="393"/>
  <c r="C23" i="392"/>
  <c r="E13" i="392"/>
  <c r="E15" i="392"/>
  <c r="J13" i="392"/>
  <c r="J15" i="392"/>
  <c r="N13" i="392"/>
  <c r="N15" i="392"/>
  <c r="R13" i="392"/>
  <c r="V13" i="392"/>
  <c r="V15" i="392"/>
  <c r="F12" i="392"/>
  <c r="D12" i="392"/>
  <c r="C12" i="392"/>
  <c r="R15" i="392"/>
  <c r="F22" i="392"/>
  <c r="I13" i="392"/>
  <c r="I15" i="392"/>
  <c r="M13" i="392"/>
  <c r="M15" i="392"/>
  <c r="Q13" i="392"/>
  <c r="U13" i="392"/>
  <c r="U16" i="392"/>
  <c r="F11" i="392"/>
  <c r="D11" i="392"/>
  <c r="C11" i="392"/>
  <c r="F24" i="392"/>
  <c r="H13" i="392"/>
  <c r="H15" i="392"/>
  <c r="L13" i="392"/>
  <c r="L15" i="392"/>
  <c r="P13" i="392"/>
  <c r="T13" i="392"/>
  <c r="F10" i="392"/>
  <c r="D10" i="392"/>
  <c r="C10" i="392"/>
  <c r="D22" i="392"/>
  <c r="C22" i="392"/>
  <c r="Q15" i="392"/>
  <c r="P15" i="392"/>
  <c r="T15" i="392"/>
  <c r="K15" i="392"/>
  <c r="O15" i="392"/>
  <c r="S15" i="392"/>
  <c r="D9" i="392"/>
  <c r="C9" i="392"/>
  <c r="D14" i="392"/>
  <c r="C14" i="392"/>
  <c r="G13" i="392"/>
  <c r="G15" i="392"/>
  <c r="F22" i="449"/>
  <c r="F24" i="449"/>
  <c r="O24" i="449"/>
  <c r="F13" i="449"/>
  <c r="O15" i="449"/>
  <c r="C23" i="449"/>
  <c r="D32" i="449"/>
  <c r="C32" i="449"/>
  <c r="F15" i="449"/>
  <c r="D14" i="449"/>
  <c r="F31" i="449"/>
  <c r="D31" i="449"/>
  <c r="C31" i="449"/>
  <c r="F22" i="448"/>
  <c r="D22" i="448"/>
  <c r="C22" i="448"/>
  <c r="O24" i="448"/>
  <c r="C14" i="448"/>
  <c r="F13" i="448"/>
  <c r="F15" i="448"/>
  <c r="C23" i="448"/>
  <c r="D32" i="448"/>
  <c r="F31" i="448"/>
  <c r="D31" i="448"/>
  <c r="C14" i="447"/>
  <c r="F13" i="447"/>
  <c r="F15" i="447"/>
  <c r="C23" i="447"/>
  <c r="H24" i="447"/>
  <c r="D32" i="447"/>
  <c r="F31" i="447"/>
  <c r="D31" i="447"/>
  <c r="C31" i="447"/>
  <c r="O31" i="59"/>
  <c r="O33" i="59"/>
  <c r="H19" i="54"/>
  <c r="E18" i="54"/>
  <c r="G31" i="54"/>
  <c r="S33" i="54"/>
  <c r="M18" i="54"/>
  <c r="M15" i="388"/>
  <c r="J18" i="54"/>
  <c r="C23" i="363"/>
  <c r="H24" i="363"/>
  <c r="Q13" i="388"/>
  <c r="Q15" i="388"/>
  <c r="I13" i="388"/>
  <c r="R13" i="388"/>
  <c r="R15" i="388"/>
  <c r="Q15" i="401"/>
  <c r="C14" i="442"/>
  <c r="C32" i="442"/>
  <c r="U34" i="442"/>
  <c r="C23" i="442"/>
  <c r="C24" i="442"/>
  <c r="Q33" i="442"/>
  <c r="Q15" i="442"/>
  <c r="F22" i="442"/>
  <c r="D22" i="442"/>
  <c r="C22" i="442"/>
  <c r="H33" i="442"/>
  <c r="D22" i="440"/>
  <c r="D25" i="440"/>
  <c r="Q15" i="440"/>
  <c r="D13" i="440"/>
  <c r="C32" i="440"/>
  <c r="F24" i="440"/>
  <c r="C13" i="440"/>
  <c r="C23" i="440"/>
  <c r="H24" i="440"/>
  <c r="I33" i="440"/>
  <c r="Q33" i="440"/>
  <c r="I27" i="129"/>
  <c r="J9" i="71"/>
  <c r="Q31" i="71"/>
  <c r="Q33" i="71"/>
  <c r="F33" i="397"/>
  <c r="C32" i="397"/>
  <c r="H33" i="397"/>
  <c r="N15" i="439"/>
  <c r="D14" i="439"/>
  <c r="I20" i="129"/>
  <c r="Q13" i="340"/>
  <c r="Q15" i="340"/>
  <c r="H13" i="340"/>
  <c r="O16" i="361"/>
  <c r="U34" i="422"/>
  <c r="D25" i="422"/>
  <c r="Q24" i="422"/>
  <c r="D24" i="422"/>
  <c r="C16" i="422"/>
  <c r="N22" i="418"/>
  <c r="H13" i="424"/>
  <c r="H15" i="424"/>
  <c r="K31" i="424"/>
  <c r="K33" i="424"/>
  <c r="G31" i="424"/>
  <c r="L31" i="424"/>
  <c r="L33" i="424"/>
  <c r="O34" i="432"/>
  <c r="O33" i="432"/>
  <c r="F27" i="432"/>
  <c r="S31" i="119"/>
  <c r="G31" i="119"/>
  <c r="G33" i="119"/>
  <c r="H31" i="119"/>
  <c r="H33" i="119"/>
  <c r="J18" i="107"/>
  <c r="V18" i="107"/>
  <c r="V23" i="197"/>
  <c r="J23" i="197"/>
  <c r="J27" i="197"/>
  <c r="V25" i="197"/>
  <c r="J28" i="197"/>
  <c r="Q16" i="107"/>
  <c r="Q18" i="107"/>
  <c r="R24" i="197"/>
  <c r="R27" i="197"/>
  <c r="Q25" i="197"/>
  <c r="U25" i="197"/>
  <c r="I26" i="197"/>
  <c r="V26" i="197"/>
  <c r="V27" i="197"/>
  <c r="L18" i="107"/>
  <c r="F13" i="107"/>
  <c r="R23" i="197"/>
  <c r="K27" i="197"/>
  <c r="K29" i="197"/>
  <c r="H27" i="197"/>
  <c r="Q26" i="197"/>
  <c r="J30" i="197"/>
  <c r="E16" i="107"/>
  <c r="M16" i="107"/>
  <c r="M19" i="107"/>
  <c r="Q23" i="197"/>
  <c r="F12" i="107"/>
  <c r="D12" i="107"/>
  <c r="C12" i="107"/>
  <c r="U23" i="197"/>
  <c r="I23" i="197"/>
  <c r="F14" i="107"/>
  <c r="D14" i="107"/>
  <c r="C14" i="107"/>
  <c r="P24" i="197"/>
  <c r="V22" i="307"/>
  <c r="D32" i="423"/>
  <c r="C32" i="423"/>
  <c r="D14" i="423"/>
  <c r="F13" i="423"/>
  <c r="D13" i="423"/>
  <c r="C23" i="423"/>
  <c r="H24" i="423"/>
  <c r="T33" i="422"/>
  <c r="F31" i="422"/>
  <c r="D31" i="422"/>
  <c r="O33" i="422"/>
  <c r="S22" i="307"/>
  <c r="S24" i="307"/>
  <c r="C23" i="438"/>
  <c r="C32" i="438"/>
  <c r="H33" i="438"/>
  <c r="C14" i="437"/>
  <c r="C23" i="437"/>
  <c r="C32" i="437"/>
  <c r="C13" i="437"/>
  <c r="F22" i="437"/>
  <c r="F31" i="437"/>
  <c r="F24" i="437"/>
  <c r="F33" i="437"/>
  <c r="F13" i="437"/>
  <c r="D13" i="437"/>
  <c r="F15" i="437"/>
  <c r="D22" i="437"/>
  <c r="C22" i="437"/>
  <c r="D31" i="437"/>
  <c r="C22" i="370"/>
  <c r="D25" i="370"/>
  <c r="D33" i="74"/>
  <c r="C31" i="74"/>
  <c r="D34" i="74"/>
  <c r="D24" i="74"/>
  <c r="D13" i="450"/>
  <c r="D16" i="450"/>
  <c r="C32" i="450"/>
  <c r="D22" i="450"/>
  <c r="F15" i="51"/>
  <c r="D24" i="392"/>
  <c r="C25" i="392"/>
  <c r="C24" i="392"/>
  <c r="D13" i="449"/>
  <c r="D33" i="449"/>
  <c r="C14" i="449"/>
  <c r="F24" i="448"/>
  <c r="C32" i="448"/>
  <c r="C32" i="447"/>
  <c r="C33" i="447"/>
  <c r="G33" i="54"/>
  <c r="I15" i="388"/>
  <c r="D24" i="440"/>
  <c r="J27" i="129"/>
  <c r="C14" i="439"/>
  <c r="H15" i="340"/>
  <c r="G33" i="424"/>
  <c r="Q27" i="197"/>
  <c r="Q29" i="197"/>
  <c r="F23" i="197"/>
  <c r="D23" i="197"/>
  <c r="C23" i="197"/>
  <c r="F15" i="423"/>
  <c r="C14" i="423"/>
  <c r="D33" i="437"/>
  <c r="D15" i="437"/>
  <c r="D24" i="437"/>
  <c r="C33" i="74"/>
  <c r="C34" i="74"/>
  <c r="D15" i="450"/>
  <c r="C22" i="450"/>
  <c r="D24" i="450"/>
  <c r="D25" i="450"/>
  <c r="D15" i="449"/>
  <c r="C25" i="450"/>
  <c r="C31" i="430"/>
  <c r="D13" i="108"/>
  <c r="C13" i="108"/>
  <c r="E16" i="108"/>
  <c r="E15" i="108"/>
  <c r="U27" i="197"/>
  <c r="R26" i="197"/>
  <c r="N26" i="197"/>
  <c r="N27" i="197"/>
  <c r="F34" i="107"/>
  <c r="D34" i="107"/>
  <c r="I27" i="197"/>
  <c r="F25" i="197"/>
  <c r="I37" i="107"/>
  <c r="I16" i="107"/>
  <c r="I19" i="107"/>
  <c r="H37" i="107"/>
  <c r="H36" i="107"/>
  <c r="G37" i="107"/>
  <c r="E27" i="197"/>
  <c r="F15" i="107"/>
  <c r="D15" i="107"/>
  <c r="C15" i="107"/>
  <c r="G16" i="107"/>
  <c r="G18" i="107"/>
  <c r="F25" i="107"/>
  <c r="E28" i="107"/>
  <c r="E27" i="107"/>
  <c r="F22" i="113"/>
  <c r="F24" i="113"/>
  <c r="L24" i="113"/>
  <c r="U16" i="107"/>
  <c r="S16" i="107"/>
  <c r="S19" i="107"/>
  <c r="S25" i="197"/>
  <c r="O27" i="197"/>
  <c r="F26" i="197"/>
  <c r="D26" i="197"/>
  <c r="C26" i="197"/>
  <c r="F22" i="108"/>
  <c r="S25" i="276"/>
  <c r="Q15" i="58"/>
  <c r="Q16" i="58"/>
  <c r="S15" i="248"/>
  <c r="D16" i="74"/>
  <c r="C13" i="74"/>
  <c r="D15" i="74"/>
  <c r="Q16" i="74"/>
  <c r="Q15" i="74"/>
  <c r="S34" i="73"/>
  <c r="D31" i="450"/>
  <c r="C13" i="393"/>
  <c r="D15" i="393"/>
  <c r="D22" i="449"/>
  <c r="D33" i="447"/>
  <c r="T24" i="447"/>
  <c r="O33" i="448"/>
  <c r="D24" i="448"/>
  <c r="C31" i="301"/>
  <c r="D33" i="301"/>
  <c r="D24" i="301"/>
  <c r="C22" i="301"/>
  <c r="F24" i="301"/>
  <c r="Q25" i="411"/>
  <c r="D24" i="411"/>
  <c r="C22" i="411"/>
  <c r="C16" i="411"/>
  <c r="D22" i="184"/>
  <c r="U25" i="363"/>
  <c r="U13" i="388"/>
  <c r="U16" i="388"/>
  <c r="U15" i="363"/>
  <c r="D24" i="442"/>
  <c r="Q24" i="442"/>
  <c r="T24" i="440"/>
  <c r="C22" i="440"/>
  <c r="U34" i="397"/>
  <c r="U15" i="397"/>
  <c r="U34" i="373"/>
  <c r="U25" i="373"/>
  <c r="U24" i="397"/>
  <c r="F16" i="361"/>
  <c r="F22" i="340"/>
  <c r="D34" i="379"/>
  <c r="C31" i="379"/>
  <c r="F33" i="379"/>
  <c r="O25" i="379"/>
  <c r="F22" i="379"/>
  <c r="F24" i="379"/>
  <c r="Q33" i="423"/>
  <c r="D31" i="423"/>
  <c r="C31" i="423"/>
  <c r="C25" i="422"/>
  <c r="C34" i="421"/>
  <c r="C22" i="421"/>
  <c r="D22" i="420"/>
  <c r="U15" i="421"/>
  <c r="C15" i="420"/>
  <c r="C31" i="437"/>
  <c r="U34" i="437"/>
  <c r="D33" i="419"/>
  <c r="T15" i="419"/>
  <c r="T16" i="419"/>
  <c r="C22" i="419"/>
  <c r="C24" i="419"/>
  <c r="T15" i="435"/>
  <c r="C31" i="418"/>
  <c r="C33" i="418"/>
  <c r="D33" i="418"/>
  <c r="T33" i="418"/>
  <c r="F13" i="124"/>
  <c r="D34" i="123"/>
  <c r="F30" i="424"/>
  <c r="D30" i="424"/>
  <c r="C30" i="424"/>
  <c r="F27" i="424"/>
  <c r="D27" i="424"/>
  <c r="C27" i="424"/>
  <c r="Q31" i="424"/>
  <c r="Q33" i="424"/>
  <c r="P13" i="424"/>
  <c r="P15" i="424"/>
  <c r="E31" i="424"/>
  <c r="E33" i="424"/>
  <c r="T13" i="424"/>
  <c r="T15" i="424"/>
  <c r="L13" i="424"/>
  <c r="L15" i="424"/>
  <c r="Q13" i="424"/>
  <c r="Q15" i="424"/>
  <c r="O31" i="424"/>
  <c r="O34" i="424"/>
  <c r="F29" i="424"/>
  <c r="D29" i="424"/>
  <c r="C29" i="424"/>
  <c r="C33" i="415"/>
  <c r="F15" i="415"/>
  <c r="F16" i="415"/>
  <c r="D13" i="415"/>
  <c r="U34" i="432"/>
  <c r="C16" i="381"/>
  <c r="C15" i="381"/>
  <c r="U13" i="432"/>
  <c r="U15" i="432"/>
  <c r="C11" i="432"/>
  <c r="C22" i="357"/>
  <c r="U15" i="357"/>
  <c r="C34" i="430"/>
  <c r="C33" i="430"/>
  <c r="D25" i="107"/>
  <c r="C25" i="107"/>
  <c r="D22" i="113"/>
  <c r="C22" i="113"/>
  <c r="S27" i="197"/>
  <c r="D25" i="197"/>
  <c r="C25" i="197"/>
  <c r="D22" i="108"/>
  <c r="F24" i="108"/>
  <c r="O29" i="197"/>
  <c r="C16" i="74"/>
  <c r="C15" i="74"/>
  <c r="C31" i="450"/>
  <c r="D33" i="450"/>
  <c r="D24" i="449"/>
  <c r="C22" i="449"/>
  <c r="C24" i="449"/>
  <c r="C24" i="448"/>
  <c r="C25" i="411"/>
  <c r="C24" i="411"/>
  <c r="D24" i="184"/>
  <c r="D25" i="184"/>
  <c r="C22" i="184"/>
  <c r="C25" i="184"/>
  <c r="C24" i="440"/>
  <c r="C25" i="440"/>
  <c r="F25" i="379"/>
  <c r="D22" i="379"/>
  <c r="C22" i="379"/>
  <c r="D34" i="423"/>
  <c r="D33" i="423"/>
  <c r="C22" i="420"/>
  <c r="C24" i="420"/>
  <c r="D24" i="420"/>
  <c r="C34" i="437"/>
  <c r="C33" i="437"/>
  <c r="F15" i="124"/>
  <c r="D13" i="124"/>
  <c r="C13" i="124"/>
  <c r="C16" i="124"/>
  <c r="C13" i="415"/>
  <c r="U16" i="432"/>
  <c r="D24" i="108"/>
  <c r="C22" i="108"/>
  <c r="C25" i="108"/>
  <c r="D25" i="108"/>
  <c r="C33" i="450"/>
  <c r="C25" i="420"/>
  <c r="C31" i="422"/>
  <c r="F34" i="422"/>
  <c r="F33" i="422"/>
  <c r="D13" i="384"/>
  <c r="C13" i="384"/>
  <c r="E13" i="73"/>
  <c r="V13" i="73"/>
  <c r="V15" i="73"/>
  <c r="M13" i="73"/>
  <c r="M15" i="73"/>
  <c r="U13" i="73"/>
  <c r="D10" i="73"/>
  <c r="C10" i="73"/>
  <c r="F14" i="73"/>
  <c r="D14" i="73"/>
  <c r="U9" i="49"/>
  <c r="I10" i="49"/>
  <c r="I19" i="130"/>
  <c r="M10" i="49"/>
  <c r="M19" i="130"/>
  <c r="Q10" i="49"/>
  <c r="Q19" i="130"/>
  <c r="U10" i="49"/>
  <c r="U19" i="130"/>
  <c r="I11" i="49"/>
  <c r="I20" i="130"/>
  <c r="M11" i="49"/>
  <c r="M20" i="130"/>
  <c r="Q11" i="49"/>
  <c r="Q20" i="130"/>
  <c r="J13" i="73"/>
  <c r="J15" i="73"/>
  <c r="N13" i="73"/>
  <c r="N15" i="73"/>
  <c r="R13" i="73"/>
  <c r="R15" i="73"/>
  <c r="T13" i="73"/>
  <c r="T15" i="73"/>
  <c r="D12" i="73"/>
  <c r="C12" i="73"/>
  <c r="I13" i="73"/>
  <c r="I15" i="73"/>
  <c r="Q13" i="73"/>
  <c r="Q16" i="73"/>
  <c r="O13" i="73"/>
  <c r="O15" i="73"/>
  <c r="G13" i="73"/>
  <c r="E9" i="49"/>
  <c r="E18" i="130"/>
  <c r="E22" i="130"/>
  <c r="E24" i="130"/>
  <c r="E14" i="49"/>
  <c r="E23" i="130"/>
  <c r="J9" i="49"/>
  <c r="N9" i="49"/>
  <c r="N18" i="130"/>
  <c r="R9" i="49"/>
  <c r="R18" i="130"/>
  <c r="V9" i="49"/>
  <c r="V18" i="130"/>
  <c r="J10" i="49"/>
  <c r="J19" i="130"/>
  <c r="N10" i="49"/>
  <c r="N19" i="130"/>
  <c r="R10" i="49"/>
  <c r="R19" i="130"/>
  <c r="V10" i="49"/>
  <c r="V19" i="130"/>
  <c r="J11" i="49"/>
  <c r="J20" i="130"/>
  <c r="N11" i="49"/>
  <c r="N20" i="130"/>
  <c r="R11" i="49"/>
  <c r="R20" i="130"/>
  <c r="V12" i="49"/>
  <c r="V21" i="130"/>
  <c r="J14" i="49"/>
  <c r="J23" i="130"/>
  <c r="N14" i="49"/>
  <c r="N23" i="130"/>
  <c r="R14" i="49"/>
  <c r="R23" i="130"/>
  <c r="V14" i="49"/>
  <c r="V23" i="130"/>
  <c r="P15" i="73"/>
  <c r="U15" i="73"/>
  <c r="V11" i="49"/>
  <c r="V20" i="130"/>
  <c r="N12" i="49"/>
  <c r="N21" i="130"/>
  <c r="R12" i="49"/>
  <c r="R21" i="130"/>
  <c r="E15" i="73"/>
  <c r="F9" i="73"/>
  <c r="D9" i="73"/>
  <c r="C9" i="73"/>
  <c r="F11" i="73"/>
  <c r="D11" i="73"/>
  <c r="C11" i="73"/>
  <c r="I9" i="49"/>
  <c r="I18" i="130"/>
  <c r="I12" i="49"/>
  <c r="I21" i="130"/>
  <c r="Q12" i="49"/>
  <c r="Q21" i="130"/>
  <c r="I14" i="49"/>
  <c r="E11" i="49"/>
  <c r="E20" i="130"/>
  <c r="H9" i="49"/>
  <c r="H18" i="130"/>
  <c r="P9" i="49"/>
  <c r="P18" i="130"/>
  <c r="H10" i="49"/>
  <c r="H19" i="130"/>
  <c r="L10" i="49"/>
  <c r="L19" i="130"/>
  <c r="P10" i="49"/>
  <c r="P19" i="130"/>
  <c r="T10" i="49"/>
  <c r="T19" i="130"/>
  <c r="H11" i="49"/>
  <c r="H20" i="130"/>
  <c r="H22" i="130"/>
  <c r="H24" i="130"/>
  <c r="L11" i="49"/>
  <c r="L20" i="130"/>
  <c r="P11" i="49"/>
  <c r="P20" i="130"/>
  <c r="P22" i="130"/>
  <c r="P24" i="130"/>
  <c r="T11" i="49"/>
  <c r="T20" i="130"/>
  <c r="L12" i="49"/>
  <c r="L21" i="130"/>
  <c r="L22" i="130"/>
  <c r="L24" i="130"/>
  <c r="T12" i="49"/>
  <c r="T21" i="130"/>
  <c r="P14" i="49"/>
  <c r="P23" i="130"/>
  <c r="T14" i="49"/>
  <c r="J12" i="49"/>
  <c r="J21" i="130"/>
  <c r="J22" i="130"/>
  <c r="J24" i="130"/>
  <c r="E12" i="49"/>
  <c r="E21" i="130"/>
  <c r="U11" i="49"/>
  <c r="U20" i="130"/>
  <c r="M12" i="49"/>
  <c r="M21" i="130"/>
  <c r="U12" i="49"/>
  <c r="U21" i="130"/>
  <c r="Q14" i="49"/>
  <c r="Q23" i="130"/>
  <c r="E10" i="49"/>
  <c r="E19" i="130"/>
  <c r="G9" i="49"/>
  <c r="G18" i="130"/>
  <c r="K9" i="49"/>
  <c r="K18" i="130"/>
  <c r="S9" i="49"/>
  <c r="S18" i="130"/>
  <c r="G10" i="49"/>
  <c r="G19" i="130"/>
  <c r="K10" i="49"/>
  <c r="K19" i="130"/>
  <c r="O10" i="49"/>
  <c r="O19" i="130"/>
  <c r="S10" i="49"/>
  <c r="S19" i="130"/>
  <c r="G11" i="49"/>
  <c r="G20" i="130"/>
  <c r="K11" i="49"/>
  <c r="K20" i="130"/>
  <c r="O11" i="49"/>
  <c r="O20" i="130"/>
  <c r="G12" i="49"/>
  <c r="G21" i="130"/>
  <c r="K12" i="49"/>
  <c r="K21" i="130"/>
  <c r="G14" i="49"/>
  <c r="G23" i="130"/>
  <c r="K14" i="49"/>
  <c r="K23" i="130"/>
  <c r="O14" i="49"/>
  <c r="O23" i="130"/>
  <c r="F30" i="49"/>
  <c r="D30" i="49"/>
  <c r="C30" i="49"/>
  <c r="H12" i="49"/>
  <c r="H21" i="130"/>
  <c r="U31" i="49"/>
  <c r="U33" i="49"/>
  <c r="J31" i="49"/>
  <c r="J33" i="49"/>
  <c r="L31" i="49"/>
  <c r="L33" i="49"/>
  <c r="M33" i="49"/>
  <c r="M9" i="49"/>
  <c r="M18" i="130"/>
  <c r="M22" i="130"/>
  <c r="F32" i="49"/>
  <c r="I31" i="49"/>
  <c r="I33" i="49"/>
  <c r="Q9" i="49"/>
  <c r="Q18" i="130"/>
  <c r="O34" i="49"/>
  <c r="O33" i="49"/>
  <c r="U18" i="130"/>
  <c r="I23" i="130"/>
  <c r="M14" i="49"/>
  <c r="F28" i="49"/>
  <c r="D28" i="49"/>
  <c r="C28" i="49"/>
  <c r="H31" i="49"/>
  <c r="L9" i="49"/>
  <c r="T9" i="49"/>
  <c r="H14" i="49"/>
  <c r="F29" i="49"/>
  <c r="D29" i="49"/>
  <c r="C29" i="49"/>
  <c r="S31" i="49"/>
  <c r="K31" i="49"/>
  <c r="K33" i="49"/>
  <c r="R31" i="49"/>
  <c r="R33" i="49"/>
  <c r="O9" i="49"/>
  <c r="L14" i="49"/>
  <c r="D32" i="49"/>
  <c r="F27" i="49"/>
  <c r="D27" i="49"/>
  <c r="C27" i="49"/>
  <c r="P31" i="49"/>
  <c r="P33" i="49"/>
  <c r="U14" i="49"/>
  <c r="E31" i="49"/>
  <c r="T33" i="49"/>
  <c r="F32" i="411"/>
  <c r="D32" i="411"/>
  <c r="R12" i="323"/>
  <c r="R12" i="54"/>
  <c r="Q9" i="323"/>
  <c r="E14" i="323"/>
  <c r="M12" i="323"/>
  <c r="Q12" i="323"/>
  <c r="Q12" i="54"/>
  <c r="U12" i="323"/>
  <c r="U12" i="54"/>
  <c r="U12" i="130"/>
  <c r="P14" i="323"/>
  <c r="T14" i="323"/>
  <c r="N12" i="323"/>
  <c r="N12" i="54"/>
  <c r="N12" i="130"/>
  <c r="V12" i="323"/>
  <c r="I31" i="411"/>
  <c r="I33" i="411"/>
  <c r="E12" i="323"/>
  <c r="E12" i="54"/>
  <c r="E12" i="130"/>
  <c r="V9" i="323"/>
  <c r="N10" i="323"/>
  <c r="J11" i="323"/>
  <c r="R11" i="323"/>
  <c r="R11" i="54"/>
  <c r="R11" i="130"/>
  <c r="D28" i="411"/>
  <c r="C28" i="411"/>
  <c r="N31" i="411"/>
  <c r="N33" i="411"/>
  <c r="U31" i="411"/>
  <c r="U33" i="411"/>
  <c r="E31" i="411"/>
  <c r="E33" i="411"/>
  <c r="I10" i="323"/>
  <c r="M10" i="323"/>
  <c r="I11" i="323"/>
  <c r="Q11" i="323"/>
  <c r="J31" i="411"/>
  <c r="J33" i="411"/>
  <c r="M31" i="411"/>
  <c r="M33" i="411"/>
  <c r="F29" i="411"/>
  <c r="D29" i="411"/>
  <c r="C29" i="411"/>
  <c r="V31" i="411"/>
  <c r="V33" i="411"/>
  <c r="J10" i="323"/>
  <c r="R10" i="323"/>
  <c r="R10" i="54"/>
  <c r="R10" i="130"/>
  <c r="N11" i="323"/>
  <c r="F27" i="411"/>
  <c r="D27" i="411"/>
  <c r="C27" i="411"/>
  <c r="F30" i="411"/>
  <c r="D30" i="411"/>
  <c r="C30" i="411"/>
  <c r="N9" i="323"/>
  <c r="N13" i="323"/>
  <c r="N15" i="323"/>
  <c r="P33" i="411"/>
  <c r="O33" i="411"/>
  <c r="O34" i="411"/>
  <c r="T33" i="411"/>
  <c r="T34" i="411"/>
  <c r="J12" i="323"/>
  <c r="J12" i="54"/>
  <c r="J12" i="130"/>
  <c r="G33" i="411"/>
  <c r="I9" i="323"/>
  <c r="M9" i="323"/>
  <c r="M9" i="54"/>
  <c r="U11" i="323"/>
  <c r="U11" i="54"/>
  <c r="U11" i="130"/>
  <c r="I12" i="323"/>
  <c r="V11" i="323"/>
  <c r="T9" i="323"/>
  <c r="T13" i="323"/>
  <c r="L9" i="323"/>
  <c r="H10" i="323"/>
  <c r="H10" i="54"/>
  <c r="L10" i="323"/>
  <c r="L10" i="54"/>
  <c r="P10" i="323"/>
  <c r="P10" i="54"/>
  <c r="T10" i="323"/>
  <c r="M14" i="323"/>
  <c r="M14" i="54"/>
  <c r="U14" i="323"/>
  <c r="U15" i="323"/>
  <c r="Q25" i="323"/>
  <c r="K22" i="323"/>
  <c r="K24" i="323"/>
  <c r="H22" i="323"/>
  <c r="H24" i="323"/>
  <c r="G22" i="323"/>
  <c r="K12" i="54"/>
  <c r="K12" i="130"/>
  <c r="R22" i="323"/>
  <c r="R24" i="323"/>
  <c r="Q10" i="323"/>
  <c r="O22" i="323"/>
  <c r="T10" i="54"/>
  <c r="T10" i="130"/>
  <c r="M22" i="323"/>
  <c r="M24" i="323"/>
  <c r="Q24" i="323"/>
  <c r="P9" i="323"/>
  <c r="S13" i="323"/>
  <c r="F20" i="323"/>
  <c r="F23" i="323"/>
  <c r="D23" i="323"/>
  <c r="H11" i="323"/>
  <c r="H11" i="54"/>
  <c r="J22" i="323"/>
  <c r="J24" i="323"/>
  <c r="U22" i="323"/>
  <c r="U24" i="323"/>
  <c r="V22" i="323"/>
  <c r="V24" i="323"/>
  <c r="D20" i="323"/>
  <c r="C20" i="323"/>
  <c r="K13" i="323"/>
  <c r="K15" i="323"/>
  <c r="O24" i="323"/>
  <c r="G24" i="323"/>
  <c r="T12" i="54"/>
  <c r="T12" i="130"/>
  <c r="F21" i="323"/>
  <c r="D21" i="323"/>
  <c r="C21" i="323"/>
  <c r="L22" i="323"/>
  <c r="L24" i="323"/>
  <c r="E9" i="323"/>
  <c r="E9" i="54"/>
  <c r="G10" i="323"/>
  <c r="O12" i="323"/>
  <c r="O14" i="323"/>
  <c r="V12" i="54"/>
  <c r="V12" i="130"/>
  <c r="S22" i="323"/>
  <c r="S24" i="323"/>
  <c r="J9" i="323"/>
  <c r="F19" i="323"/>
  <c r="D19" i="323"/>
  <c r="C19" i="323"/>
  <c r="R9" i="323"/>
  <c r="H9" i="323"/>
  <c r="M11" i="323"/>
  <c r="Q14" i="323"/>
  <c r="S14" i="323"/>
  <c r="E14" i="54"/>
  <c r="E14" i="130"/>
  <c r="L9" i="54"/>
  <c r="L9" i="130"/>
  <c r="K11" i="54"/>
  <c r="K11" i="130"/>
  <c r="V10" i="323"/>
  <c r="I22" i="323"/>
  <c r="I24" i="323"/>
  <c r="U9" i="323"/>
  <c r="J14" i="54"/>
  <c r="J14" i="130"/>
  <c r="J9" i="54"/>
  <c r="J9" i="130"/>
  <c r="F18" i="323"/>
  <c r="D18" i="323"/>
  <c r="C18" i="323"/>
  <c r="E11" i="323"/>
  <c r="Q9" i="54"/>
  <c r="Q9" i="130"/>
  <c r="M10" i="54"/>
  <c r="M10" i="130"/>
  <c r="Q10" i="54"/>
  <c r="Q10" i="130"/>
  <c r="I14" i="54"/>
  <c r="I14" i="130"/>
  <c r="V15" i="388"/>
  <c r="D14" i="388"/>
  <c r="U15" i="388"/>
  <c r="F9" i="388"/>
  <c r="D9" i="388"/>
  <c r="C9" i="388"/>
  <c r="H18" i="54"/>
  <c r="H9" i="54"/>
  <c r="S18" i="54"/>
  <c r="S9" i="54"/>
  <c r="S9" i="130"/>
  <c r="G18" i="54"/>
  <c r="G9" i="54"/>
  <c r="K19" i="54"/>
  <c r="K10" i="54"/>
  <c r="K10" i="130"/>
  <c r="S21" i="54"/>
  <c r="S12" i="54"/>
  <c r="S12" i="130"/>
  <c r="K23" i="54"/>
  <c r="K14" i="54"/>
  <c r="G23" i="54"/>
  <c r="O23" i="54"/>
  <c r="O14" i="54"/>
  <c r="S23" i="54"/>
  <c r="N18" i="54"/>
  <c r="N9" i="54"/>
  <c r="R18" i="54"/>
  <c r="J20" i="54"/>
  <c r="J11" i="54"/>
  <c r="N20" i="54"/>
  <c r="V20" i="54"/>
  <c r="T18" i="54"/>
  <c r="F28" i="59"/>
  <c r="D28" i="59"/>
  <c r="C28" i="59"/>
  <c r="O18" i="54"/>
  <c r="U23" i="54"/>
  <c r="U14" i="54"/>
  <c r="I19" i="54"/>
  <c r="I20" i="54"/>
  <c r="I11" i="54"/>
  <c r="I11" i="130"/>
  <c r="M21" i="54"/>
  <c r="Q31" i="59"/>
  <c r="Q33" i="59"/>
  <c r="P20" i="54"/>
  <c r="P11" i="54"/>
  <c r="T20" i="54"/>
  <c r="T11" i="54"/>
  <c r="T11" i="130"/>
  <c r="H21" i="54"/>
  <c r="H12" i="54"/>
  <c r="H12" i="130"/>
  <c r="L21" i="54"/>
  <c r="L12" i="54"/>
  <c r="P21" i="54"/>
  <c r="P12" i="54"/>
  <c r="F29" i="59"/>
  <c r="D29" i="59"/>
  <c r="C29" i="59"/>
  <c r="F30" i="59"/>
  <c r="F32" i="59"/>
  <c r="D32" i="59"/>
  <c r="S33" i="59"/>
  <c r="U19" i="54"/>
  <c r="U10" i="54"/>
  <c r="U10" i="130"/>
  <c r="Q20" i="54"/>
  <c r="I21" i="54"/>
  <c r="U31" i="59"/>
  <c r="U33" i="59"/>
  <c r="P33" i="59"/>
  <c r="T31" i="59"/>
  <c r="T33" i="59"/>
  <c r="E19" i="54"/>
  <c r="E10" i="54"/>
  <c r="I31" i="59"/>
  <c r="I33" i="59"/>
  <c r="M31" i="59"/>
  <c r="M33" i="59"/>
  <c r="R22" i="54"/>
  <c r="R24" i="54"/>
  <c r="D30" i="59"/>
  <c r="C30" i="59"/>
  <c r="M22" i="54"/>
  <c r="M24" i="54"/>
  <c r="I18" i="54"/>
  <c r="G21" i="54"/>
  <c r="G12" i="54"/>
  <c r="G12" i="130"/>
  <c r="P23" i="54"/>
  <c r="P14" i="54"/>
  <c r="P14" i="130"/>
  <c r="S19" i="54"/>
  <c r="O20" i="54"/>
  <c r="O11" i="54"/>
  <c r="F27" i="59"/>
  <c r="D27" i="59"/>
  <c r="C27" i="59"/>
  <c r="E31" i="59"/>
  <c r="T23" i="54"/>
  <c r="V19" i="54"/>
  <c r="R31" i="59"/>
  <c r="R33" i="59"/>
  <c r="H31" i="59"/>
  <c r="H33" i="59"/>
  <c r="L31" i="59"/>
  <c r="L33" i="59"/>
  <c r="J22" i="54"/>
  <c r="J24" i="54"/>
  <c r="L23" i="54"/>
  <c r="L14" i="54"/>
  <c r="O19" i="54"/>
  <c r="O10" i="54"/>
  <c r="O10" i="130"/>
  <c r="G20" i="54"/>
  <c r="S20" i="54"/>
  <c r="S11" i="54"/>
  <c r="S11" i="130"/>
  <c r="G31" i="59"/>
  <c r="E20" i="54"/>
  <c r="K18" i="54"/>
  <c r="K9" i="54"/>
  <c r="U18" i="54"/>
  <c r="U22" i="54"/>
  <c r="U24" i="54"/>
  <c r="G11" i="54"/>
  <c r="O9" i="54"/>
  <c r="G14" i="54"/>
  <c r="V14" i="54"/>
  <c r="D29" i="54"/>
  <c r="C29" i="54"/>
  <c r="P18" i="54"/>
  <c r="F27" i="54"/>
  <c r="D27" i="54"/>
  <c r="C27" i="54"/>
  <c r="T31" i="54"/>
  <c r="T33" i="54"/>
  <c r="F32" i="54"/>
  <c r="E31" i="54"/>
  <c r="E33" i="54"/>
  <c r="O31" i="54"/>
  <c r="F31" i="54"/>
  <c r="R14" i="54"/>
  <c r="N19" i="54"/>
  <c r="V18" i="54"/>
  <c r="L20" i="54"/>
  <c r="F29" i="54"/>
  <c r="H14" i="54"/>
  <c r="J10" i="54"/>
  <c r="J10" i="130"/>
  <c r="O33" i="54"/>
  <c r="N23" i="54"/>
  <c r="J13" i="71"/>
  <c r="F29" i="71"/>
  <c r="D29" i="71"/>
  <c r="C29" i="71"/>
  <c r="V31" i="71"/>
  <c r="V33" i="71"/>
  <c r="P31" i="71"/>
  <c r="P33" i="71"/>
  <c r="F28" i="71"/>
  <c r="D28" i="71"/>
  <c r="C28" i="71"/>
  <c r="T10" i="71"/>
  <c r="T28" i="129"/>
  <c r="F30" i="71"/>
  <c r="D30" i="71"/>
  <c r="C30" i="71"/>
  <c r="F27" i="71"/>
  <c r="D27" i="71"/>
  <c r="C27" i="71"/>
  <c r="R31" i="71"/>
  <c r="E31" i="71"/>
  <c r="E33" i="71"/>
  <c r="G32" i="129"/>
  <c r="T32" i="129"/>
  <c r="I32" i="129"/>
  <c r="S32" i="129"/>
  <c r="O32" i="129"/>
  <c r="R33" i="71"/>
  <c r="S13" i="71"/>
  <c r="S15" i="71"/>
  <c r="S27" i="129"/>
  <c r="S31" i="129"/>
  <c r="S33" i="129"/>
  <c r="E30" i="129"/>
  <c r="M27" i="129"/>
  <c r="M31" i="129"/>
  <c r="M13" i="71"/>
  <c r="G29" i="129"/>
  <c r="F11" i="71"/>
  <c r="D11" i="71"/>
  <c r="P32" i="129"/>
  <c r="O28" i="129"/>
  <c r="N32" i="129"/>
  <c r="L13" i="71"/>
  <c r="L31" i="129"/>
  <c r="E14" i="71"/>
  <c r="S31" i="71"/>
  <c r="G31" i="71"/>
  <c r="G13" i="71"/>
  <c r="G15" i="71"/>
  <c r="L31" i="71"/>
  <c r="L33" i="71"/>
  <c r="E29" i="129"/>
  <c r="H9" i="71"/>
  <c r="P9" i="71"/>
  <c r="H10" i="71"/>
  <c r="H28" i="129"/>
  <c r="Q28" i="129"/>
  <c r="R10" i="71"/>
  <c r="J29" i="129"/>
  <c r="J31" i="129"/>
  <c r="I12" i="71"/>
  <c r="O12" i="71"/>
  <c r="O30" i="129"/>
  <c r="F30" i="129"/>
  <c r="D30" i="129"/>
  <c r="C30" i="129"/>
  <c r="L14" i="71"/>
  <c r="Q32" i="129"/>
  <c r="R14" i="71"/>
  <c r="V27" i="129"/>
  <c r="O33" i="71"/>
  <c r="S33" i="71"/>
  <c r="F32" i="71"/>
  <c r="M31" i="71"/>
  <c r="M33" i="71"/>
  <c r="E9" i="71"/>
  <c r="K9" i="71"/>
  <c r="I10" i="71"/>
  <c r="U11" i="71"/>
  <c r="U29" i="129"/>
  <c r="M14" i="71"/>
  <c r="N9" i="71"/>
  <c r="H31" i="71"/>
  <c r="H33" i="71"/>
  <c r="H32" i="129"/>
  <c r="P18" i="129"/>
  <c r="P22" i="129"/>
  <c r="P24" i="129"/>
  <c r="P13" i="379"/>
  <c r="P15" i="379"/>
  <c r="T18" i="129"/>
  <c r="T13" i="379"/>
  <c r="K13" i="340"/>
  <c r="Q18" i="129"/>
  <c r="Q22" i="129"/>
  <c r="Q24" i="129"/>
  <c r="F12" i="340"/>
  <c r="I15" i="340"/>
  <c r="S13" i="340"/>
  <c r="S15" i="340"/>
  <c r="V20" i="129"/>
  <c r="V21" i="129"/>
  <c r="N18" i="129"/>
  <c r="R19" i="129"/>
  <c r="N20" i="129"/>
  <c r="N21" i="129"/>
  <c r="Q23" i="129"/>
  <c r="I19" i="129"/>
  <c r="M19" i="129"/>
  <c r="M20" i="129"/>
  <c r="M21" i="129"/>
  <c r="E20" i="129"/>
  <c r="I18" i="129"/>
  <c r="U18" i="129"/>
  <c r="U22" i="129"/>
  <c r="U13" i="379"/>
  <c r="U15" i="379"/>
  <c r="K22" i="129"/>
  <c r="K24" i="129"/>
  <c r="L13" i="379"/>
  <c r="L15" i="379"/>
  <c r="H13" i="379"/>
  <c r="S18" i="129"/>
  <c r="R13" i="340"/>
  <c r="R15" i="340"/>
  <c r="U13" i="340"/>
  <c r="G18" i="129"/>
  <c r="G22" i="129"/>
  <c r="M18" i="129"/>
  <c r="J18" i="129"/>
  <c r="I21" i="129"/>
  <c r="F11" i="340"/>
  <c r="F9" i="340"/>
  <c r="K13" i="379"/>
  <c r="K15" i="379"/>
  <c r="F9" i="379"/>
  <c r="D9" i="379"/>
  <c r="C9" i="379"/>
  <c r="T22" i="129"/>
  <c r="F10" i="340"/>
  <c r="D10" i="340"/>
  <c r="C10" i="340"/>
  <c r="D11" i="340"/>
  <c r="C11" i="340"/>
  <c r="E13" i="340"/>
  <c r="E15" i="340"/>
  <c r="D9" i="340"/>
  <c r="C9" i="340"/>
  <c r="E13" i="379"/>
  <c r="D31" i="384"/>
  <c r="C31" i="384"/>
  <c r="L22" i="129"/>
  <c r="L24" i="129"/>
  <c r="H33" i="384"/>
  <c r="E21" i="129"/>
  <c r="J20" i="129"/>
  <c r="F11" i="379"/>
  <c r="D11" i="379"/>
  <c r="C11" i="379"/>
  <c r="V23" i="129"/>
  <c r="R18" i="129"/>
  <c r="R13" i="379"/>
  <c r="R15" i="379"/>
  <c r="V18" i="129"/>
  <c r="V13" i="379"/>
  <c r="V15" i="379"/>
  <c r="N23" i="129"/>
  <c r="U23" i="129"/>
  <c r="H22" i="129"/>
  <c r="N19" i="129"/>
  <c r="N13" i="379"/>
  <c r="N15" i="379"/>
  <c r="R23" i="129"/>
  <c r="E19" i="129"/>
  <c r="H15" i="379"/>
  <c r="H23" i="129"/>
  <c r="M23" i="129"/>
  <c r="T23" i="129"/>
  <c r="T15" i="379"/>
  <c r="O20" i="129"/>
  <c r="O22" i="129"/>
  <c r="O13" i="379"/>
  <c r="P23" i="129"/>
  <c r="O25" i="384"/>
  <c r="D12" i="340"/>
  <c r="C12" i="340"/>
  <c r="D23" i="384"/>
  <c r="F22" i="384"/>
  <c r="F25" i="384"/>
  <c r="E13" i="427"/>
  <c r="E15" i="427"/>
  <c r="D9" i="427"/>
  <c r="C9" i="427"/>
  <c r="C25" i="427"/>
  <c r="C24" i="427"/>
  <c r="C14" i="427"/>
  <c r="F13" i="427"/>
  <c r="K15" i="424"/>
  <c r="E13" i="424"/>
  <c r="E15" i="424"/>
  <c r="F11" i="424"/>
  <c r="D11" i="424"/>
  <c r="C11" i="424"/>
  <c r="O16" i="417"/>
  <c r="D14" i="417"/>
  <c r="F20" i="307"/>
  <c r="D20" i="307"/>
  <c r="C20" i="307"/>
  <c r="H22" i="307"/>
  <c r="H24" i="307"/>
  <c r="P13" i="307"/>
  <c r="S13" i="307"/>
  <c r="S15" i="307"/>
  <c r="R22" i="307"/>
  <c r="R24" i="307"/>
  <c r="J13" i="307"/>
  <c r="J15" i="307"/>
  <c r="N22" i="307"/>
  <c r="N24" i="307"/>
  <c r="Q22" i="307"/>
  <c r="Q24" i="307"/>
  <c r="F12" i="307"/>
  <c r="D12" i="307"/>
  <c r="C12" i="307"/>
  <c r="F21" i="307"/>
  <c r="D21" i="307"/>
  <c r="C21" i="307"/>
  <c r="I22" i="307"/>
  <c r="I24" i="307"/>
  <c r="G22" i="307"/>
  <c r="G24" i="307"/>
  <c r="L22" i="307"/>
  <c r="L24" i="307"/>
  <c r="V24" i="307"/>
  <c r="V13" i="307"/>
  <c r="N9" i="307"/>
  <c r="N13" i="307"/>
  <c r="N15" i="307"/>
  <c r="F23" i="307"/>
  <c r="D23" i="307"/>
  <c r="T22" i="307"/>
  <c r="T25" i="307"/>
  <c r="F19" i="307"/>
  <c r="D19" i="307"/>
  <c r="C19" i="307"/>
  <c r="K22" i="307"/>
  <c r="K24" i="307"/>
  <c r="O22" i="307"/>
  <c r="O24" i="307"/>
  <c r="U22" i="307"/>
  <c r="E13" i="307"/>
  <c r="I25" i="307"/>
  <c r="M15" i="307"/>
  <c r="F18" i="307"/>
  <c r="D18" i="307"/>
  <c r="C18" i="307"/>
  <c r="H9" i="307"/>
  <c r="H13" i="307"/>
  <c r="H15" i="307"/>
  <c r="L9" i="307"/>
  <c r="L13" i="307"/>
  <c r="L15" i="307"/>
  <c r="G10" i="307"/>
  <c r="I10" i="307"/>
  <c r="I13" i="307"/>
  <c r="K10" i="307"/>
  <c r="O10" i="307"/>
  <c r="O13" i="307"/>
  <c r="O15" i="307"/>
  <c r="Q10" i="307"/>
  <c r="Q13" i="307"/>
  <c r="U10" i="307"/>
  <c r="U13" i="307"/>
  <c r="G11" i="307"/>
  <c r="F11" i="307"/>
  <c r="D11" i="307"/>
  <c r="C11" i="307"/>
  <c r="J22" i="307"/>
  <c r="J24" i="307"/>
  <c r="P22" i="307"/>
  <c r="P24" i="307"/>
  <c r="E22" i="307"/>
  <c r="R9" i="307"/>
  <c r="R13" i="307"/>
  <c r="R15" i="307"/>
  <c r="T9" i="307"/>
  <c r="T13" i="307"/>
  <c r="T16" i="307"/>
  <c r="I14" i="307"/>
  <c r="K14" i="307"/>
  <c r="N14" i="307"/>
  <c r="M22" i="307"/>
  <c r="M24" i="307"/>
  <c r="E14" i="307"/>
  <c r="P14" i="307"/>
  <c r="V14" i="307"/>
  <c r="V15" i="307"/>
  <c r="I22" i="418"/>
  <c r="I24" i="418"/>
  <c r="F21" i="418"/>
  <c r="D21" i="418"/>
  <c r="C21" i="418"/>
  <c r="P22" i="418"/>
  <c r="P24" i="418"/>
  <c r="F18" i="418"/>
  <c r="D18" i="418"/>
  <c r="C18" i="418"/>
  <c r="S22" i="418"/>
  <c r="S24" i="418"/>
  <c r="N24" i="418"/>
  <c r="R22" i="418"/>
  <c r="R24" i="418"/>
  <c r="O22" i="418"/>
  <c r="O24" i="418"/>
  <c r="U22" i="418"/>
  <c r="M22" i="418"/>
  <c r="M24" i="418"/>
  <c r="O13" i="418"/>
  <c r="O15" i="418"/>
  <c r="H22" i="418"/>
  <c r="H24" i="418"/>
  <c r="Q22" i="418"/>
  <c r="Q24" i="418"/>
  <c r="G22" i="418"/>
  <c r="G24" i="418"/>
  <c r="E22" i="418"/>
  <c r="P13" i="418"/>
  <c r="P15" i="418"/>
  <c r="L22" i="418"/>
  <c r="L24" i="418"/>
  <c r="T22" i="418"/>
  <c r="T25" i="418"/>
  <c r="E24" i="418"/>
  <c r="K13" i="418"/>
  <c r="K15" i="418"/>
  <c r="N13" i="418"/>
  <c r="N15" i="418"/>
  <c r="V13" i="418"/>
  <c r="J24" i="418"/>
  <c r="G13" i="418"/>
  <c r="F11" i="418"/>
  <c r="Q13" i="418"/>
  <c r="Q15" i="418"/>
  <c r="U13" i="418"/>
  <c r="U15" i="418"/>
  <c r="E9" i="418"/>
  <c r="E11" i="418"/>
  <c r="E14" i="418"/>
  <c r="H9" i="418"/>
  <c r="M9" i="418"/>
  <c r="M13" i="418"/>
  <c r="M15" i="418"/>
  <c r="S9" i="418"/>
  <c r="S13" i="418"/>
  <c r="S15" i="418"/>
  <c r="V22" i="418"/>
  <c r="V24" i="418"/>
  <c r="J10" i="418"/>
  <c r="L10" i="418"/>
  <c r="L13" i="418"/>
  <c r="L15" i="418"/>
  <c r="R10" i="418"/>
  <c r="R13" i="418"/>
  <c r="R15" i="418"/>
  <c r="T10" i="418"/>
  <c r="T13" i="418"/>
  <c r="V14" i="418"/>
  <c r="F23" i="418"/>
  <c r="M14" i="418"/>
  <c r="U24" i="418"/>
  <c r="I9" i="418"/>
  <c r="I13" i="418"/>
  <c r="I15" i="418"/>
  <c r="K22" i="418"/>
  <c r="K24" i="418"/>
  <c r="F20" i="418"/>
  <c r="D20" i="418"/>
  <c r="C20" i="418"/>
  <c r="H12" i="418"/>
  <c r="F12" i="418"/>
  <c r="D12" i="418"/>
  <c r="C12" i="418"/>
  <c r="J14" i="418"/>
  <c r="F14" i="418"/>
  <c r="F19" i="418"/>
  <c r="D19" i="418"/>
  <c r="C19" i="418"/>
  <c r="F14" i="424"/>
  <c r="D14" i="424"/>
  <c r="F9" i="424"/>
  <c r="D9" i="424"/>
  <c r="C9" i="424"/>
  <c r="F12" i="424"/>
  <c r="R15" i="424"/>
  <c r="I15" i="424"/>
  <c r="U15" i="424"/>
  <c r="N15" i="424"/>
  <c r="S15" i="424"/>
  <c r="S14" i="119"/>
  <c r="L14" i="119"/>
  <c r="V10" i="119"/>
  <c r="Q9" i="119"/>
  <c r="Q9" i="129"/>
  <c r="U9" i="119"/>
  <c r="D12" i="424"/>
  <c r="C12" i="424"/>
  <c r="P10" i="119"/>
  <c r="P10" i="129"/>
  <c r="P11" i="119"/>
  <c r="P12" i="119"/>
  <c r="T12" i="119"/>
  <c r="O13" i="424"/>
  <c r="O16" i="424"/>
  <c r="F10" i="424"/>
  <c r="D10" i="424"/>
  <c r="C10" i="424"/>
  <c r="K9" i="119"/>
  <c r="G13" i="424"/>
  <c r="G15" i="424"/>
  <c r="H10" i="119"/>
  <c r="H10" i="129"/>
  <c r="H11" i="119"/>
  <c r="L12" i="119"/>
  <c r="F31" i="424"/>
  <c r="O33" i="424"/>
  <c r="O9" i="119"/>
  <c r="O9" i="129"/>
  <c r="J18" i="119"/>
  <c r="R18" i="119"/>
  <c r="V18" i="119"/>
  <c r="F28" i="432"/>
  <c r="D28" i="432"/>
  <c r="C28" i="432"/>
  <c r="F29" i="432"/>
  <c r="D29" i="432"/>
  <c r="C29" i="432"/>
  <c r="F30" i="432"/>
  <c r="D30" i="432"/>
  <c r="C30" i="432"/>
  <c r="F32" i="432"/>
  <c r="R12" i="119"/>
  <c r="R12" i="129"/>
  <c r="D32" i="432"/>
  <c r="C32" i="432"/>
  <c r="R33" i="432"/>
  <c r="N33" i="432"/>
  <c r="J33" i="432"/>
  <c r="F31" i="432"/>
  <c r="R11" i="119"/>
  <c r="D27" i="432"/>
  <c r="C27" i="432"/>
  <c r="N10" i="119"/>
  <c r="E31" i="432"/>
  <c r="S33" i="119"/>
  <c r="H14" i="119"/>
  <c r="J15" i="431"/>
  <c r="Q33" i="119"/>
  <c r="F27" i="119"/>
  <c r="U31" i="119"/>
  <c r="U33" i="119"/>
  <c r="O16" i="431"/>
  <c r="D32" i="119"/>
  <c r="L15" i="431"/>
  <c r="P15" i="431"/>
  <c r="T15" i="431"/>
  <c r="O31" i="119"/>
  <c r="O33" i="119"/>
  <c r="N13" i="431"/>
  <c r="N15" i="431"/>
  <c r="C32" i="431"/>
  <c r="P31" i="119"/>
  <c r="P33" i="119"/>
  <c r="F28" i="119"/>
  <c r="D28" i="119"/>
  <c r="C28" i="119"/>
  <c r="I31" i="119"/>
  <c r="C23" i="431"/>
  <c r="D27" i="119"/>
  <c r="C27" i="119"/>
  <c r="R13" i="431"/>
  <c r="K15" i="431"/>
  <c r="O15" i="431"/>
  <c r="S15" i="431"/>
  <c r="V15" i="431"/>
  <c r="J33" i="119"/>
  <c r="E24" i="431"/>
  <c r="U34" i="119"/>
  <c r="E10" i="119"/>
  <c r="C32" i="119"/>
  <c r="V31" i="119"/>
  <c r="V33" i="119"/>
  <c r="T31" i="119"/>
  <c r="T33" i="119"/>
  <c r="J9" i="119"/>
  <c r="M31" i="119"/>
  <c r="M33" i="119"/>
  <c r="L31" i="119"/>
  <c r="L33" i="119"/>
  <c r="F30" i="119"/>
  <c r="D30" i="119"/>
  <c r="C30" i="119"/>
  <c r="N31" i="119"/>
  <c r="N33" i="119"/>
  <c r="F22" i="431"/>
  <c r="F24" i="431"/>
  <c r="I24" i="431"/>
  <c r="E31" i="119"/>
  <c r="E33" i="119"/>
  <c r="R31" i="119"/>
  <c r="R33" i="119"/>
  <c r="F29" i="119"/>
  <c r="D29" i="119"/>
  <c r="C29" i="119"/>
  <c r="V22" i="130"/>
  <c r="V24" i="130"/>
  <c r="Q13" i="49"/>
  <c r="K13" i="49"/>
  <c r="K15" i="49"/>
  <c r="Q15" i="73"/>
  <c r="S13" i="49"/>
  <c r="J13" i="49"/>
  <c r="J15" i="49"/>
  <c r="N22" i="130"/>
  <c r="N24" i="130"/>
  <c r="R22" i="130"/>
  <c r="R24" i="130"/>
  <c r="F13" i="73"/>
  <c r="J18" i="130"/>
  <c r="I22" i="130"/>
  <c r="I24" i="130"/>
  <c r="E13" i="49"/>
  <c r="E15" i="49"/>
  <c r="G15" i="73"/>
  <c r="N13" i="49"/>
  <c r="N15" i="49"/>
  <c r="F11" i="49"/>
  <c r="D11" i="49"/>
  <c r="C11" i="49"/>
  <c r="R13" i="49"/>
  <c r="R15" i="49"/>
  <c r="G13" i="49"/>
  <c r="G15" i="49"/>
  <c r="I13" i="49"/>
  <c r="I15" i="49"/>
  <c r="V13" i="49"/>
  <c r="V15" i="49"/>
  <c r="P13" i="49"/>
  <c r="P15" i="49"/>
  <c r="F10" i="49"/>
  <c r="D10" i="49"/>
  <c r="C10" i="49"/>
  <c r="U13" i="49"/>
  <c r="U15" i="49"/>
  <c r="F12" i="49"/>
  <c r="D12" i="49"/>
  <c r="C12" i="49"/>
  <c r="M13" i="49"/>
  <c r="M15" i="49"/>
  <c r="F9" i="49"/>
  <c r="D9" i="49"/>
  <c r="C9" i="49"/>
  <c r="H13" i="49"/>
  <c r="H15" i="49"/>
  <c r="E33" i="49"/>
  <c r="H23" i="130"/>
  <c r="O18" i="130"/>
  <c r="O22" i="130"/>
  <c r="O13" i="49"/>
  <c r="L18" i="130"/>
  <c r="L13" i="49"/>
  <c r="L15" i="49"/>
  <c r="M23" i="130"/>
  <c r="F14" i="49"/>
  <c r="F31" i="49"/>
  <c r="H33" i="49"/>
  <c r="C32" i="49"/>
  <c r="U23" i="130"/>
  <c r="L23" i="130"/>
  <c r="S34" i="49"/>
  <c r="S33" i="49"/>
  <c r="T13" i="49"/>
  <c r="T15" i="49"/>
  <c r="T18" i="130"/>
  <c r="M12" i="54"/>
  <c r="M12" i="130"/>
  <c r="I10" i="54"/>
  <c r="I10" i="130"/>
  <c r="T14" i="54"/>
  <c r="T14" i="130"/>
  <c r="F10" i="323"/>
  <c r="D10" i="323"/>
  <c r="C10" i="323"/>
  <c r="R13" i="323"/>
  <c r="R15" i="323"/>
  <c r="L13" i="323"/>
  <c r="L15" i="323"/>
  <c r="V11" i="54"/>
  <c r="V11" i="130"/>
  <c r="M13" i="323"/>
  <c r="M15" i="323"/>
  <c r="Q13" i="323"/>
  <c r="Q16" i="323"/>
  <c r="G10" i="54"/>
  <c r="T9" i="54"/>
  <c r="T13" i="54"/>
  <c r="V13" i="323"/>
  <c r="V15" i="323"/>
  <c r="S15" i="323"/>
  <c r="H13" i="323"/>
  <c r="H15" i="323"/>
  <c r="I13" i="323"/>
  <c r="I15" i="323"/>
  <c r="V10" i="54"/>
  <c r="V10" i="130"/>
  <c r="Q11" i="54"/>
  <c r="Q11" i="130"/>
  <c r="N11" i="54"/>
  <c r="N11" i="130"/>
  <c r="U13" i="323"/>
  <c r="J13" i="323"/>
  <c r="J15" i="323"/>
  <c r="U13" i="429"/>
  <c r="I9" i="54"/>
  <c r="I9" i="130"/>
  <c r="M11" i="54"/>
  <c r="M11" i="130"/>
  <c r="F12" i="323"/>
  <c r="D12" i="323"/>
  <c r="C12" i="323"/>
  <c r="P13" i="323"/>
  <c r="P15" i="323"/>
  <c r="I12" i="54"/>
  <c r="I12" i="130"/>
  <c r="F9" i="323"/>
  <c r="D9" i="323"/>
  <c r="C9" i="323"/>
  <c r="F22" i="323"/>
  <c r="F11" i="323"/>
  <c r="E11" i="54"/>
  <c r="E11" i="130"/>
  <c r="G13" i="323"/>
  <c r="G15" i="323"/>
  <c r="E13" i="323"/>
  <c r="S14" i="54"/>
  <c r="R9" i="54"/>
  <c r="R13" i="54"/>
  <c r="R15" i="54"/>
  <c r="D11" i="323"/>
  <c r="C11" i="323"/>
  <c r="O12" i="54"/>
  <c r="O12" i="130"/>
  <c r="F14" i="323"/>
  <c r="O13" i="323"/>
  <c r="O15" i="323"/>
  <c r="C14" i="388"/>
  <c r="O22" i="54"/>
  <c r="O24" i="54"/>
  <c r="F23" i="54"/>
  <c r="G22" i="54"/>
  <c r="G24" i="54"/>
  <c r="Q34" i="59"/>
  <c r="Q22" i="54"/>
  <c r="T34" i="59"/>
  <c r="K22" i="54"/>
  <c r="K24" i="54"/>
  <c r="H22" i="54"/>
  <c r="H24" i="54"/>
  <c r="T22" i="54"/>
  <c r="T25" i="54"/>
  <c r="S22" i="54"/>
  <c r="S24" i="54"/>
  <c r="E33" i="59"/>
  <c r="I22" i="54"/>
  <c r="I24" i="54"/>
  <c r="F21" i="54"/>
  <c r="D21" i="54"/>
  <c r="C21" i="54"/>
  <c r="U9" i="54"/>
  <c r="U13" i="54"/>
  <c r="S10" i="54"/>
  <c r="E22" i="54"/>
  <c r="E24" i="54"/>
  <c r="F18" i="54"/>
  <c r="G33" i="59"/>
  <c r="N10" i="54"/>
  <c r="N22" i="54"/>
  <c r="G14" i="130"/>
  <c r="L22" i="54"/>
  <c r="L24" i="54"/>
  <c r="L11" i="54"/>
  <c r="G10" i="130"/>
  <c r="I15" i="429"/>
  <c r="D18" i="54"/>
  <c r="C18" i="54"/>
  <c r="F20" i="54"/>
  <c r="D20" i="54"/>
  <c r="C20" i="54"/>
  <c r="H14" i="130"/>
  <c r="M9" i="130"/>
  <c r="P9" i="54"/>
  <c r="P22" i="54"/>
  <c r="P24" i="54"/>
  <c r="V14" i="130"/>
  <c r="N14" i="54"/>
  <c r="N24" i="54"/>
  <c r="V9" i="54"/>
  <c r="V22" i="54"/>
  <c r="V24" i="54"/>
  <c r="O9" i="130"/>
  <c r="R14" i="130"/>
  <c r="G11" i="130"/>
  <c r="F19" i="54"/>
  <c r="D19" i="54"/>
  <c r="C19" i="54"/>
  <c r="C11" i="71"/>
  <c r="F29" i="129"/>
  <c r="D29" i="129"/>
  <c r="C29" i="129"/>
  <c r="N27" i="129"/>
  <c r="K27" i="129"/>
  <c r="R32" i="129"/>
  <c r="I30" i="129"/>
  <c r="F12" i="71"/>
  <c r="D12" i="71"/>
  <c r="C12" i="71"/>
  <c r="I28" i="129"/>
  <c r="I13" i="71"/>
  <c r="I15" i="71"/>
  <c r="G31" i="129"/>
  <c r="L15" i="71"/>
  <c r="L32" i="129"/>
  <c r="L33" i="129"/>
  <c r="R28" i="129"/>
  <c r="R31" i="129"/>
  <c r="R13" i="71"/>
  <c r="R15" i="71"/>
  <c r="H27" i="129"/>
  <c r="H13" i="71"/>
  <c r="H15" i="71"/>
  <c r="G33" i="71"/>
  <c r="M32" i="129"/>
  <c r="M33" i="129"/>
  <c r="M15" i="71"/>
  <c r="E27" i="129"/>
  <c r="E13" i="71"/>
  <c r="E15" i="71"/>
  <c r="P13" i="71"/>
  <c r="P15" i="71"/>
  <c r="P27" i="129"/>
  <c r="P31" i="129"/>
  <c r="P33" i="129"/>
  <c r="E32" i="129"/>
  <c r="D32" i="71"/>
  <c r="C32" i="71"/>
  <c r="K15" i="340"/>
  <c r="V22" i="129"/>
  <c r="V24" i="129"/>
  <c r="R22" i="129"/>
  <c r="M22" i="129"/>
  <c r="F21" i="129"/>
  <c r="D21" i="129"/>
  <c r="C21" i="129"/>
  <c r="U16" i="340"/>
  <c r="U15" i="340"/>
  <c r="I22" i="129"/>
  <c r="I24" i="129"/>
  <c r="F12" i="379"/>
  <c r="D12" i="379"/>
  <c r="C12" i="379"/>
  <c r="I13" i="379"/>
  <c r="I15" i="379"/>
  <c r="N22" i="129"/>
  <c r="N24" i="129"/>
  <c r="M24" i="129"/>
  <c r="T24" i="129"/>
  <c r="F18" i="129"/>
  <c r="D18" i="129"/>
  <c r="C18" i="129"/>
  <c r="E18" i="129"/>
  <c r="E22" i="129"/>
  <c r="H24" i="129"/>
  <c r="R24" i="129"/>
  <c r="U25" i="129"/>
  <c r="U24" i="129"/>
  <c r="F20" i="129"/>
  <c r="D20" i="129"/>
  <c r="C20" i="129"/>
  <c r="D22" i="384"/>
  <c r="C22" i="384"/>
  <c r="F24" i="384"/>
  <c r="C23" i="384"/>
  <c r="E15" i="379"/>
  <c r="F15" i="427"/>
  <c r="D13" i="427"/>
  <c r="C13" i="427"/>
  <c r="C14" i="417"/>
  <c r="R9" i="119"/>
  <c r="R9" i="129"/>
  <c r="P15" i="307"/>
  <c r="T24" i="307"/>
  <c r="T15" i="307"/>
  <c r="F10" i="307"/>
  <c r="D10" i="307"/>
  <c r="C10" i="307"/>
  <c r="E15" i="307"/>
  <c r="G13" i="307"/>
  <c r="K13" i="307"/>
  <c r="K15" i="307"/>
  <c r="E24" i="307"/>
  <c r="F9" i="307"/>
  <c r="D9" i="307"/>
  <c r="C9" i="307"/>
  <c r="F22" i="307"/>
  <c r="F24" i="307"/>
  <c r="F14" i="307"/>
  <c r="D14" i="307"/>
  <c r="H12" i="119"/>
  <c r="I13" i="429"/>
  <c r="D11" i="418"/>
  <c r="C11" i="418"/>
  <c r="Q16" i="418"/>
  <c r="S14" i="129"/>
  <c r="V15" i="418"/>
  <c r="F10" i="418"/>
  <c r="E13" i="418"/>
  <c r="E15" i="418"/>
  <c r="I9" i="119"/>
  <c r="F9" i="418"/>
  <c r="D9" i="418"/>
  <c r="C9" i="418"/>
  <c r="G15" i="418"/>
  <c r="H13" i="418"/>
  <c r="H15" i="418"/>
  <c r="J13" i="418"/>
  <c r="J15" i="418"/>
  <c r="F22" i="418"/>
  <c r="D22" i="418"/>
  <c r="C22" i="418"/>
  <c r="P12" i="129"/>
  <c r="R10" i="429"/>
  <c r="L14" i="129"/>
  <c r="V10" i="129"/>
  <c r="T12" i="129"/>
  <c r="T16" i="197"/>
  <c r="P11" i="129"/>
  <c r="L12" i="129"/>
  <c r="U9" i="129"/>
  <c r="O15" i="424"/>
  <c r="K9" i="129"/>
  <c r="F13" i="424"/>
  <c r="D13" i="424"/>
  <c r="H11" i="129"/>
  <c r="F34" i="424"/>
  <c r="F33" i="424"/>
  <c r="D31" i="424"/>
  <c r="H14" i="129"/>
  <c r="N10" i="129"/>
  <c r="R11" i="129"/>
  <c r="R15" i="197"/>
  <c r="S12" i="429"/>
  <c r="F33" i="432"/>
  <c r="F34" i="432"/>
  <c r="D31" i="432"/>
  <c r="E33" i="432"/>
  <c r="L10" i="119"/>
  <c r="K10" i="429"/>
  <c r="J9" i="129"/>
  <c r="J13" i="197"/>
  <c r="R15" i="431"/>
  <c r="D22" i="431"/>
  <c r="C22" i="431"/>
  <c r="C24" i="431"/>
  <c r="V9" i="119"/>
  <c r="W10" i="429"/>
  <c r="E10" i="129"/>
  <c r="I33" i="119"/>
  <c r="F31" i="119"/>
  <c r="D31" i="119"/>
  <c r="C31" i="119"/>
  <c r="M24" i="130"/>
  <c r="F15" i="73"/>
  <c r="U16" i="49"/>
  <c r="F13" i="49"/>
  <c r="F34" i="49"/>
  <c r="F33" i="49"/>
  <c r="O16" i="49"/>
  <c r="O15" i="49"/>
  <c r="D31" i="49"/>
  <c r="D34" i="49"/>
  <c r="T9" i="130"/>
  <c r="T13" i="130"/>
  <c r="T15" i="130"/>
  <c r="M13" i="54"/>
  <c r="M13" i="130"/>
  <c r="Q15" i="323"/>
  <c r="U16" i="323"/>
  <c r="S14" i="130"/>
  <c r="I13" i="54"/>
  <c r="I15" i="54"/>
  <c r="J10" i="429"/>
  <c r="W11" i="429"/>
  <c r="U9" i="130"/>
  <c r="U13" i="130"/>
  <c r="F12" i="54"/>
  <c r="D12" i="54"/>
  <c r="C12" i="54"/>
  <c r="S10" i="429"/>
  <c r="R9" i="130"/>
  <c r="O16" i="323"/>
  <c r="D14" i="323"/>
  <c r="E15" i="323"/>
  <c r="F13" i="323"/>
  <c r="F15" i="323"/>
  <c r="F16" i="323"/>
  <c r="T24" i="54"/>
  <c r="F22" i="54"/>
  <c r="F24" i="54"/>
  <c r="S10" i="130"/>
  <c r="S13" i="54"/>
  <c r="S15" i="54"/>
  <c r="V9" i="130"/>
  <c r="V13" i="130"/>
  <c r="V15" i="130"/>
  <c r="V13" i="54"/>
  <c r="V15" i="54"/>
  <c r="P9" i="130"/>
  <c r="N14" i="130"/>
  <c r="L11" i="130"/>
  <c r="L13" i="54"/>
  <c r="L15" i="54"/>
  <c r="N10" i="130"/>
  <c r="H31" i="129"/>
  <c r="H33" i="129"/>
  <c r="E31" i="129"/>
  <c r="E33" i="129"/>
  <c r="I31" i="129"/>
  <c r="I33" i="129"/>
  <c r="G33" i="129"/>
  <c r="D24" i="384"/>
  <c r="C25" i="384"/>
  <c r="F13" i="307"/>
  <c r="F16" i="307"/>
  <c r="G15" i="307"/>
  <c r="D22" i="307"/>
  <c r="H12" i="129"/>
  <c r="H16" i="197"/>
  <c r="I9" i="129"/>
  <c r="F13" i="418"/>
  <c r="F15" i="418"/>
  <c r="F15" i="424"/>
  <c r="F16" i="424"/>
  <c r="C31" i="424"/>
  <c r="C13" i="424"/>
  <c r="C31" i="432"/>
  <c r="D34" i="432"/>
  <c r="D33" i="432"/>
  <c r="V9" i="129"/>
  <c r="V13" i="197"/>
  <c r="D24" i="431"/>
  <c r="L10" i="129"/>
  <c r="F15" i="49"/>
  <c r="F16" i="49"/>
  <c r="C31" i="49"/>
  <c r="D33" i="49"/>
  <c r="D13" i="323"/>
  <c r="C13" i="323"/>
  <c r="D22" i="54"/>
  <c r="C22" i="54"/>
  <c r="S13" i="130"/>
  <c r="F15" i="307"/>
  <c r="C22" i="307"/>
  <c r="C33" i="432"/>
  <c r="C34" i="432"/>
  <c r="D33" i="119"/>
  <c r="S22" i="130"/>
  <c r="D13" i="73"/>
  <c r="D15" i="73"/>
  <c r="Q22" i="130"/>
  <c r="Q25" i="49"/>
  <c r="D22" i="49"/>
  <c r="D24" i="49"/>
  <c r="D13" i="49"/>
  <c r="C13" i="49"/>
  <c r="C15" i="49"/>
  <c r="T34" i="435"/>
  <c r="T10" i="119"/>
  <c r="U11" i="429"/>
  <c r="D15" i="436"/>
  <c r="D10" i="418"/>
  <c r="C10" i="418"/>
  <c r="D13" i="418"/>
  <c r="N18" i="107"/>
  <c r="L27" i="197"/>
  <c r="F24" i="197"/>
  <c r="D24" i="197"/>
  <c r="C24" i="197"/>
  <c r="T27" i="197"/>
  <c r="C34" i="107"/>
  <c r="T36" i="107"/>
  <c r="D13" i="107"/>
  <c r="C13" i="107"/>
  <c r="C13" i="73"/>
  <c r="C22" i="49"/>
  <c r="D25" i="49"/>
  <c r="T10" i="129"/>
  <c r="T14" i="197"/>
  <c r="C13" i="418"/>
  <c r="L29" i="197"/>
  <c r="F27" i="197"/>
  <c r="S15" i="73"/>
  <c r="T22" i="130"/>
  <c r="D33" i="276"/>
  <c r="C34" i="276"/>
  <c r="C33" i="276"/>
  <c r="D34" i="276"/>
  <c r="D16" i="73"/>
  <c r="D15" i="75"/>
  <c r="Q15" i="49"/>
  <c r="C23" i="276"/>
  <c r="Q16" i="49"/>
  <c r="S23" i="130"/>
  <c r="S25" i="130"/>
  <c r="T15" i="429"/>
  <c r="D14" i="49"/>
  <c r="D15" i="49"/>
  <c r="S15" i="49"/>
  <c r="S16" i="49"/>
  <c r="S16" i="73"/>
  <c r="C14" i="73"/>
  <c r="C14" i="370"/>
  <c r="D15" i="370"/>
  <c r="C24" i="248"/>
  <c r="O24" i="130"/>
  <c r="F23" i="130"/>
  <c r="O25" i="130"/>
  <c r="Q25" i="130"/>
  <c r="Q24" i="130"/>
  <c r="C24" i="49"/>
  <c r="C25" i="49"/>
  <c r="C32" i="184"/>
  <c r="D16" i="323"/>
  <c r="U14" i="130"/>
  <c r="U16" i="54"/>
  <c r="U15" i="54"/>
  <c r="U25" i="54"/>
  <c r="Q23" i="54"/>
  <c r="D32" i="54"/>
  <c r="Q34" i="54"/>
  <c r="C14" i="59"/>
  <c r="U32" i="129"/>
  <c r="C14" i="361"/>
  <c r="D16" i="361"/>
  <c r="D15" i="361"/>
  <c r="D33" i="384"/>
  <c r="D34" i="384"/>
  <c r="C32" i="384"/>
  <c r="F33" i="384"/>
  <c r="F34" i="384"/>
  <c r="D15" i="384"/>
  <c r="O15" i="340"/>
  <c r="O14" i="379"/>
  <c r="C33" i="379"/>
  <c r="C34" i="379"/>
  <c r="D33" i="379"/>
  <c r="D25" i="379"/>
  <c r="C23" i="379"/>
  <c r="D24" i="379"/>
  <c r="C33" i="423"/>
  <c r="C34" i="423"/>
  <c r="D34" i="422"/>
  <c r="D33" i="422"/>
  <c r="C34" i="422"/>
  <c r="C24" i="421"/>
  <c r="C23" i="307"/>
  <c r="U24" i="307"/>
  <c r="U25" i="307"/>
  <c r="C14" i="419"/>
  <c r="C25" i="419"/>
  <c r="T24" i="418"/>
  <c r="C34" i="123"/>
  <c r="C33" i="123"/>
  <c r="D23" i="418"/>
  <c r="D33" i="123"/>
  <c r="T14" i="418"/>
  <c r="D34" i="424"/>
  <c r="C32" i="424"/>
  <c r="D33" i="424"/>
  <c r="D15" i="424"/>
  <c r="C14" i="424"/>
  <c r="D16" i="424"/>
  <c r="D24" i="415"/>
  <c r="C23" i="415"/>
  <c r="D25" i="415"/>
  <c r="D15" i="415"/>
  <c r="D16" i="415"/>
  <c r="C14" i="415"/>
  <c r="D23" i="113"/>
  <c r="D16" i="113"/>
  <c r="C14" i="113"/>
  <c r="P28" i="197"/>
  <c r="P19" i="107"/>
  <c r="I18" i="107"/>
  <c r="F15" i="108"/>
  <c r="D14" i="108"/>
  <c r="H18" i="107"/>
  <c r="H19" i="107"/>
  <c r="E28" i="197"/>
  <c r="T19" i="107"/>
  <c r="O30" i="197"/>
  <c r="N19" i="107"/>
  <c r="M30" i="197"/>
  <c r="M29" i="197"/>
  <c r="M18" i="107"/>
  <c r="F36" i="107"/>
  <c r="D35" i="107"/>
  <c r="C35" i="107"/>
  <c r="G28" i="197"/>
  <c r="U29" i="197"/>
  <c r="U30" i="197"/>
  <c r="U19" i="107"/>
  <c r="U18" i="107"/>
  <c r="T30" i="197"/>
  <c r="T29" i="197"/>
  <c r="T18" i="107"/>
  <c r="S30" i="197"/>
  <c r="S29" i="197"/>
  <c r="F28" i="107"/>
  <c r="F27" i="107"/>
  <c r="N29" i="197"/>
  <c r="N30" i="197"/>
  <c r="I28" i="197"/>
  <c r="D27" i="107"/>
  <c r="H18" i="197"/>
  <c r="H30" i="197"/>
  <c r="H29" i="197"/>
  <c r="F17" i="107"/>
  <c r="G19" i="107"/>
  <c r="C27" i="107"/>
  <c r="C28" i="107"/>
  <c r="E30" i="197"/>
  <c r="D28" i="107"/>
  <c r="E18" i="107"/>
  <c r="C24" i="276"/>
  <c r="C25" i="276"/>
  <c r="C15" i="73"/>
  <c r="C16" i="73"/>
  <c r="C14" i="49"/>
  <c r="C16" i="49"/>
  <c r="D16" i="49"/>
  <c r="S24" i="130"/>
  <c r="C16" i="370"/>
  <c r="C15" i="370"/>
  <c r="C33" i="184"/>
  <c r="C34" i="184"/>
  <c r="T16" i="130"/>
  <c r="U16" i="130"/>
  <c r="U15" i="130"/>
  <c r="Q25" i="54"/>
  <c r="Q24" i="54"/>
  <c r="Q14" i="54"/>
  <c r="D23" i="54"/>
  <c r="C32" i="54"/>
  <c r="C15" i="361"/>
  <c r="C16" i="361"/>
  <c r="C34" i="384"/>
  <c r="C33" i="384"/>
  <c r="O23" i="129"/>
  <c r="F14" i="379"/>
  <c r="O16" i="379"/>
  <c r="O15" i="379"/>
  <c r="C25" i="379"/>
  <c r="C24" i="379"/>
  <c r="C25" i="307"/>
  <c r="C24" i="307"/>
  <c r="D14" i="418"/>
  <c r="T15" i="418"/>
  <c r="T16" i="418"/>
  <c r="D25" i="418"/>
  <c r="D24" i="418"/>
  <c r="C23" i="418"/>
  <c r="C25" i="418"/>
  <c r="C34" i="424"/>
  <c r="C33" i="424"/>
  <c r="C15" i="424"/>
  <c r="C16" i="424"/>
  <c r="C25" i="415"/>
  <c r="C24" i="415"/>
  <c r="C16" i="415"/>
  <c r="C15" i="415"/>
  <c r="D25" i="113"/>
  <c r="C23" i="113"/>
  <c r="C25" i="113"/>
  <c r="D24" i="113"/>
  <c r="C15" i="113"/>
  <c r="C16" i="113"/>
  <c r="C14" i="108"/>
  <c r="D16" i="108"/>
  <c r="D15" i="108"/>
  <c r="E29" i="197"/>
  <c r="D37" i="107"/>
  <c r="G30" i="197"/>
  <c r="G29" i="197"/>
  <c r="I29" i="197"/>
  <c r="I30" i="197"/>
  <c r="F28" i="197"/>
  <c r="F30" i="197"/>
  <c r="D17" i="107"/>
  <c r="Q14" i="130"/>
  <c r="D25" i="54"/>
  <c r="D24" i="54"/>
  <c r="C23" i="54"/>
  <c r="O25" i="129"/>
  <c r="O24" i="129"/>
  <c r="F23" i="129"/>
  <c r="C24" i="418"/>
  <c r="C14" i="418"/>
  <c r="D15" i="418"/>
  <c r="D16" i="418"/>
  <c r="C16" i="108"/>
  <c r="C15" i="108"/>
  <c r="F29" i="197"/>
  <c r="C17" i="107"/>
  <c r="C24" i="54"/>
  <c r="C25" i="54"/>
  <c r="D23" i="129"/>
  <c r="C23" i="129"/>
  <c r="C16" i="418"/>
  <c r="C15" i="418"/>
  <c r="C14" i="307"/>
  <c r="U15" i="307"/>
  <c r="U16" i="307"/>
  <c r="S18" i="197"/>
  <c r="C37" i="107"/>
  <c r="C36" i="107"/>
  <c r="C24" i="113"/>
  <c r="D14" i="379"/>
  <c r="D13" i="307"/>
  <c r="D15" i="307"/>
  <c r="F33" i="119"/>
  <c r="C24" i="384"/>
  <c r="E24" i="129"/>
  <c r="D24" i="307"/>
  <c r="D25" i="307"/>
  <c r="G24" i="129"/>
  <c r="C32" i="59"/>
  <c r="L12" i="130"/>
  <c r="L16" i="197"/>
  <c r="M13" i="429"/>
  <c r="Q12" i="429"/>
  <c r="P11" i="130"/>
  <c r="H9" i="130"/>
  <c r="H13" i="54"/>
  <c r="H15" i="54"/>
  <c r="F24" i="323"/>
  <c r="M15" i="54"/>
  <c r="M14" i="130"/>
  <c r="M15" i="130"/>
  <c r="H10" i="130"/>
  <c r="I11" i="429"/>
  <c r="F10" i="54"/>
  <c r="D10" i="54"/>
  <c r="C10" i="54"/>
  <c r="F20" i="130"/>
  <c r="D20" i="130"/>
  <c r="C20" i="130"/>
  <c r="F19" i="130"/>
  <c r="D19" i="130"/>
  <c r="C19" i="130"/>
  <c r="G22" i="130"/>
  <c r="D28" i="197"/>
  <c r="D36" i="107"/>
  <c r="I13" i="197"/>
  <c r="C33" i="119"/>
  <c r="C34" i="119"/>
  <c r="C16" i="427"/>
  <c r="C15" i="427"/>
  <c r="I13" i="130"/>
  <c r="I15" i="130"/>
  <c r="O11" i="130"/>
  <c r="O13" i="130"/>
  <c r="O13" i="54"/>
  <c r="O15" i="54"/>
  <c r="E10" i="130"/>
  <c r="E14" i="197"/>
  <c r="F11" i="429"/>
  <c r="J11" i="130"/>
  <c r="J13" i="130"/>
  <c r="J15" i="130"/>
  <c r="J13" i="54"/>
  <c r="J15" i="54"/>
  <c r="O14" i="130"/>
  <c r="E9" i="130"/>
  <c r="E13" i="54"/>
  <c r="I12" i="429"/>
  <c r="F11" i="54"/>
  <c r="D11" i="54"/>
  <c r="C11" i="54"/>
  <c r="H11" i="130"/>
  <c r="F21" i="130"/>
  <c r="D21" i="130"/>
  <c r="C21" i="130"/>
  <c r="U22" i="130"/>
  <c r="D15" i="323"/>
  <c r="C14" i="323"/>
  <c r="S15" i="130"/>
  <c r="H14" i="197"/>
  <c r="I16" i="307"/>
  <c r="I15" i="307"/>
  <c r="G13" i="54"/>
  <c r="G9" i="130"/>
  <c r="F9" i="54"/>
  <c r="D9" i="54"/>
  <c r="C9" i="54"/>
  <c r="C23" i="323"/>
  <c r="Q11" i="429"/>
  <c r="P10" i="130"/>
  <c r="P14" i="197"/>
  <c r="P13" i="54"/>
  <c r="P15" i="54"/>
  <c r="T15" i="323"/>
  <c r="T16" i="323"/>
  <c r="Q12" i="130"/>
  <c r="Q13" i="130"/>
  <c r="Q13" i="54"/>
  <c r="R12" i="130"/>
  <c r="R16" i="197"/>
  <c r="S13" i="429"/>
  <c r="K22" i="130"/>
  <c r="K24" i="130"/>
  <c r="F18" i="130"/>
  <c r="D18" i="130"/>
  <c r="C18" i="130"/>
  <c r="C33" i="49"/>
  <c r="C34" i="49"/>
  <c r="P15" i="197"/>
  <c r="R13" i="197"/>
  <c r="R33" i="129"/>
  <c r="T16" i="54"/>
  <c r="T15" i="54"/>
  <c r="Q16" i="307"/>
  <c r="Q15" i="307"/>
  <c r="D31" i="54"/>
  <c r="F33" i="54"/>
  <c r="L10" i="429"/>
  <c r="K13" i="54"/>
  <c r="K15" i="54"/>
  <c r="K9" i="130"/>
  <c r="L14" i="130"/>
  <c r="M15" i="429"/>
  <c r="P12" i="130"/>
  <c r="P16" i="197"/>
  <c r="Q13" i="429"/>
  <c r="N9" i="130"/>
  <c r="N13" i="130"/>
  <c r="N15" i="130"/>
  <c r="N13" i="54"/>
  <c r="N15" i="54"/>
  <c r="K14" i="130"/>
  <c r="F14" i="130"/>
  <c r="F14" i="54"/>
  <c r="M11" i="429"/>
  <c r="L10" i="130"/>
  <c r="C32" i="411"/>
  <c r="G24" i="130"/>
  <c r="F25" i="307"/>
  <c r="D15" i="427"/>
  <c r="D25" i="384"/>
  <c r="U16" i="379"/>
  <c r="C24" i="184"/>
  <c r="C24" i="108"/>
  <c r="C13" i="450"/>
  <c r="C13" i="449"/>
  <c r="C15" i="449"/>
  <c r="D16" i="449"/>
  <c r="C25" i="437"/>
  <c r="C24" i="437"/>
  <c r="C24" i="74"/>
  <c r="C25" i="74"/>
  <c r="C25" i="421"/>
  <c r="F15" i="123"/>
  <c r="D13" i="123"/>
  <c r="C31" i="274"/>
  <c r="C33" i="274"/>
  <c r="D33" i="274"/>
  <c r="D15" i="276"/>
  <c r="C13" i="276"/>
  <c r="C15" i="276"/>
  <c r="C23" i="357"/>
  <c r="C24" i="357"/>
  <c r="D24" i="357"/>
  <c r="F24" i="50"/>
  <c r="D22" i="50"/>
  <c r="F24" i="418"/>
  <c r="T25" i="129"/>
  <c r="S18" i="107"/>
  <c r="C34" i="447"/>
  <c r="C16" i="449"/>
  <c r="C25" i="370"/>
  <c r="C24" i="370"/>
  <c r="C13" i="423"/>
  <c r="C15" i="423"/>
  <c r="D15" i="423"/>
  <c r="J29" i="197"/>
  <c r="D34" i="447"/>
  <c r="C33" i="449"/>
  <c r="C34" i="388"/>
  <c r="C33" i="388"/>
  <c r="D34" i="108"/>
  <c r="D33" i="108"/>
  <c r="C31" i="108"/>
  <c r="C33" i="392"/>
  <c r="C34" i="392"/>
  <c r="D24" i="401"/>
  <c r="C22" i="401"/>
  <c r="C24" i="401"/>
  <c r="D13" i="274"/>
  <c r="F15" i="274"/>
  <c r="C16" i="184"/>
  <c r="C15" i="184"/>
  <c r="D22" i="59"/>
  <c r="F24" i="59"/>
  <c r="F15" i="59"/>
  <c r="D13" i="59"/>
  <c r="D15" i="59"/>
  <c r="L18" i="197"/>
  <c r="T16" i="49"/>
  <c r="T23" i="130"/>
  <c r="D15" i="124"/>
  <c r="D16" i="124"/>
  <c r="C15" i="393"/>
  <c r="C16" i="393"/>
  <c r="C34" i="450"/>
  <c r="C15" i="437"/>
  <c r="C16" i="437"/>
  <c r="V30" i="197"/>
  <c r="V29" i="197"/>
  <c r="C31" i="448"/>
  <c r="C33" i="448"/>
  <c r="D33" i="448"/>
  <c r="D25" i="419"/>
  <c r="D24" i="419"/>
  <c r="C13" i="436"/>
  <c r="D16" i="436"/>
  <c r="C23" i="71"/>
  <c r="C13" i="401"/>
  <c r="D16" i="401"/>
  <c r="D15" i="401"/>
  <c r="F24" i="49"/>
  <c r="D22" i="340"/>
  <c r="F24" i="340"/>
  <c r="C31" i="419"/>
  <c r="D34" i="419"/>
  <c r="C15" i="373"/>
  <c r="C23" i="73"/>
  <c r="C15" i="124"/>
  <c r="C13" i="75"/>
  <c r="D16" i="75"/>
  <c r="C14" i="357"/>
  <c r="D15" i="357"/>
  <c r="C14" i="50"/>
  <c r="D16" i="50"/>
  <c r="D15" i="50"/>
  <c r="D31" i="51"/>
  <c r="F33" i="51"/>
  <c r="F33" i="449"/>
  <c r="D13" i="448"/>
  <c r="D13" i="51"/>
  <c r="D25" i="74"/>
  <c r="F33" i="447"/>
  <c r="C22" i="424"/>
  <c r="D24" i="248"/>
  <c r="D13" i="301"/>
  <c r="C31" i="50"/>
  <c r="C14" i="421"/>
  <c r="D24" i="427"/>
  <c r="G15" i="123"/>
  <c r="D32" i="370"/>
  <c r="D22" i="51"/>
  <c r="D22" i="388"/>
  <c r="F33" i="108"/>
  <c r="E24" i="73"/>
  <c r="F24" i="401"/>
  <c r="D31" i="340"/>
  <c r="C34" i="248"/>
  <c r="C33" i="248"/>
  <c r="C16" i="276"/>
  <c r="F15" i="75"/>
  <c r="G33" i="357"/>
  <c r="D32" i="357"/>
  <c r="D22" i="123"/>
  <c r="L15" i="59"/>
  <c r="F31" i="323"/>
  <c r="D31" i="323"/>
  <c r="C31" i="323"/>
  <c r="C34" i="58"/>
  <c r="C33" i="58"/>
  <c r="D13" i="447"/>
  <c r="U15" i="392"/>
  <c r="F24" i="442"/>
  <c r="F13" i="392"/>
  <c r="F15" i="392"/>
  <c r="F33" i="448"/>
  <c r="D34" i="50"/>
  <c r="D15" i="381"/>
  <c r="D25" i="424"/>
  <c r="F15" i="436"/>
  <c r="D24" i="381"/>
  <c r="F33" i="419"/>
  <c r="F22" i="73"/>
  <c r="F24" i="73"/>
  <c r="F24" i="424"/>
  <c r="T24" i="379"/>
  <c r="F22" i="71"/>
  <c r="D22" i="71"/>
  <c r="D25" i="71"/>
  <c r="D16" i="276"/>
  <c r="F15" i="74"/>
  <c r="K33" i="51"/>
  <c r="F33" i="323"/>
  <c r="D31" i="435"/>
  <c r="D31" i="420"/>
  <c r="F33" i="418"/>
  <c r="K24" i="123"/>
  <c r="D31" i="73"/>
  <c r="D34" i="248"/>
  <c r="P27" i="197"/>
  <c r="D25" i="58"/>
  <c r="C23" i="58"/>
  <c r="D13" i="58"/>
  <c r="D32" i="323"/>
  <c r="D13" i="248"/>
  <c r="E15" i="58"/>
  <c r="F22" i="274"/>
  <c r="D22" i="274"/>
  <c r="F37" i="107"/>
  <c r="F16" i="108"/>
  <c r="Q33" i="54"/>
  <c r="M33" i="184"/>
  <c r="E33" i="73"/>
  <c r="D15" i="113"/>
  <c r="K33" i="74"/>
  <c r="T33" i="248"/>
  <c r="U33" i="392"/>
  <c r="D34" i="58"/>
  <c r="F24" i="274"/>
  <c r="D16" i="384"/>
  <c r="C14" i="384"/>
  <c r="L30" i="197"/>
  <c r="I33" i="54"/>
  <c r="D30" i="54"/>
  <c r="C30" i="54"/>
  <c r="E22" i="323"/>
  <c r="F31" i="124"/>
  <c r="F33" i="124"/>
  <c r="F11" i="415"/>
  <c r="D11" i="415"/>
  <c r="C11" i="415"/>
  <c r="D16" i="422"/>
  <c r="U24" i="411"/>
  <c r="F16" i="384"/>
  <c r="H28" i="107"/>
  <c r="H15" i="108"/>
  <c r="F31" i="307"/>
  <c r="G33" i="307"/>
  <c r="O15" i="384"/>
  <c r="J24" i="415"/>
  <c r="L36" i="107"/>
  <c r="R36" i="107"/>
  <c r="N15" i="108"/>
  <c r="U25" i="323"/>
  <c r="D31" i="363"/>
  <c r="T16" i="73"/>
  <c r="E33" i="124"/>
  <c r="D31" i="124"/>
  <c r="Q15" i="422"/>
  <c r="H24" i="373"/>
  <c r="D31" i="373"/>
  <c r="E33" i="373"/>
  <c r="I25" i="113"/>
  <c r="I24" i="113"/>
  <c r="R30" i="197"/>
  <c r="E24" i="435"/>
  <c r="L33" i="438"/>
  <c r="F31" i="438"/>
  <c r="C33" i="422"/>
  <c r="E24" i="423"/>
  <c r="F24" i="373"/>
  <c r="J13" i="432"/>
  <c r="J15" i="432"/>
  <c r="N13" i="432"/>
  <c r="N15" i="432"/>
  <c r="F22" i="435"/>
  <c r="F24" i="435"/>
  <c r="Q13" i="419"/>
  <c r="Q15" i="419"/>
  <c r="K10" i="71"/>
  <c r="K31" i="71"/>
  <c r="V28" i="129"/>
  <c r="V14" i="197"/>
  <c r="V13" i="71"/>
  <c r="V15" i="71"/>
  <c r="G13" i="431"/>
  <c r="F9" i="431"/>
  <c r="D9" i="431"/>
  <c r="C9" i="431"/>
  <c r="G18" i="119"/>
  <c r="F31" i="373"/>
  <c r="F33" i="373"/>
  <c r="F13" i="397"/>
  <c r="E15" i="363"/>
  <c r="F22" i="430"/>
  <c r="F12" i="432"/>
  <c r="D13" i="435"/>
  <c r="D10" i="419"/>
  <c r="C10" i="419"/>
  <c r="F10" i="419"/>
  <c r="F15" i="438"/>
  <c r="D14" i="438"/>
  <c r="D22" i="438"/>
  <c r="C22" i="438"/>
  <c r="C25" i="438"/>
  <c r="U24" i="421"/>
  <c r="F13" i="363"/>
  <c r="F15" i="363"/>
  <c r="T24" i="113"/>
  <c r="E19" i="107"/>
  <c r="O16" i="107"/>
  <c r="O19" i="107"/>
  <c r="R29" i="197"/>
  <c r="F13" i="430"/>
  <c r="D13" i="430"/>
  <c r="C13" i="430"/>
  <c r="D12" i="432"/>
  <c r="C12" i="432"/>
  <c r="I13" i="432"/>
  <c r="R13" i="432"/>
  <c r="R15" i="432"/>
  <c r="L20" i="119"/>
  <c r="L11" i="119"/>
  <c r="L13" i="432"/>
  <c r="L15" i="432"/>
  <c r="T20" i="119"/>
  <c r="T11" i="119"/>
  <c r="T13" i="432"/>
  <c r="T15" i="432"/>
  <c r="D11" i="419"/>
  <c r="C11" i="419"/>
  <c r="H13" i="419"/>
  <c r="F9" i="419"/>
  <c r="D9" i="419"/>
  <c r="C9" i="419"/>
  <c r="M13" i="419"/>
  <c r="M15" i="419"/>
  <c r="D13" i="438"/>
  <c r="C13" i="438"/>
  <c r="F22" i="438"/>
  <c r="F24" i="438"/>
  <c r="N16" i="439"/>
  <c r="F13" i="439"/>
  <c r="U34" i="423"/>
  <c r="U33" i="423"/>
  <c r="J14" i="71"/>
  <c r="J33" i="71"/>
  <c r="F31" i="431"/>
  <c r="G33" i="431"/>
  <c r="N24" i="113"/>
  <c r="F25" i="113"/>
  <c r="L19" i="107"/>
  <c r="R19" i="107"/>
  <c r="U24" i="438"/>
  <c r="E24" i="438"/>
  <c r="F22" i="423"/>
  <c r="F24" i="423"/>
  <c r="F33" i="423"/>
  <c r="Q13" i="71"/>
  <c r="Q27" i="129"/>
  <c r="Q31" i="129"/>
  <c r="Q34" i="129"/>
  <c r="N10" i="71"/>
  <c r="N31" i="71"/>
  <c r="N33" i="71"/>
  <c r="D14" i="440"/>
  <c r="F15" i="440"/>
  <c r="G33" i="440"/>
  <c r="F31" i="440"/>
  <c r="F22" i="363"/>
  <c r="D22" i="397"/>
  <c r="C22" i="397"/>
  <c r="E24" i="397"/>
  <c r="D23" i="397"/>
  <c r="O9" i="71"/>
  <c r="T9" i="71"/>
  <c r="F13" i="442"/>
  <c r="F31" i="442"/>
  <c r="K31" i="59"/>
  <c r="F11" i="388"/>
  <c r="D11" i="388"/>
  <c r="C11" i="388"/>
  <c r="G13" i="388"/>
  <c r="I19" i="119"/>
  <c r="I13" i="431"/>
  <c r="I15" i="431"/>
  <c r="F10" i="431"/>
  <c r="D10" i="431"/>
  <c r="C10" i="431"/>
  <c r="M19" i="119"/>
  <c r="M10" i="119"/>
  <c r="Q19" i="119"/>
  <c r="Q13" i="431"/>
  <c r="Q15" i="431"/>
  <c r="U19" i="119"/>
  <c r="U13" i="431"/>
  <c r="U15" i="431"/>
  <c r="I20" i="119"/>
  <c r="I11" i="119"/>
  <c r="Q23" i="119"/>
  <c r="U23" i="119"/>
  <c r="D31" i="397"/>
  <c r="E33" i="397"/>
  <c r="I15" i="440"/>
  <c r="F10" i="388"/>
  <c r="D10" i="388"/>
  <c r="C10" i="388"/>
  <c r="H13" i="388"/>
  <c r="H15" i="388"/>
  <c r="E21" i="119"/>
  <c r="R19" i="119"/>
  <c r="J20" i="119"/>
  <c r="J11" i="119"/>
  <c r="J21" i="119"/>
  <c r="J12" i="119"/>
  <c r="J23" i="119"/>
  <c r="S18" i="119"/>
  <c r="F22" i="397"/>
  <c r="F24" i="397"/>
  <c r="U31" i="71"/>
  <c r="U9" i="71"/>
  <c r="E13" i="388"/>
  <c r="O34" i="431"/>
  <c r="O33" i="431"/>
  <c r="M13" i="431"/>
  <c r="M15" i="431"/>
  <c r="M18" i="119"/>
  <c r="T16" i="379"/>
  <c r="Q13" i="379"/>
  <c r="Q15" i="379"/>
  <c r="L33" i="411"/>
  <c r="E20" i="119"/>
  <c r="H18" i="119"/>
  <c r="H13" i="431"/>
  <c r="H15" i="431"/>
  <c r="N18" i="119"/>
  <c r="N20" i="119"/>
  <c r="N11" i="119"/>
  <c r="V20" i="119"/>
  <c r="N21" i="119"/>
  <c r="N12" i="119"/>
  <c r="V21" i="119"/>
  <c r="V12" i="119"/>
  <c r="N23" i="119"/>
  <c r="R23" i="119"/>
  <c r="V23" i="119"/>
  <c r="S19" i="129"/>
  <c r="S22" i="129"/>
  <c r="S24" i="129"/>
  <c r="S13" i="379"/>
  <c r="O16" i="340"/>
  <c r="F34" i="447"/>
  <c r="Q31" i="411"/>
  <c r="Q33" i="411"/>
  <c r="F11" i="431"/>
  <c r="D11" i="431"/>
  <c r="C11" i="431"/>
  <c r="F14" i="431"/>
  <c r="J19" i="119"/>
  <c r="V33" i="432"/>
  <c r="L18" i="119"/>
  <c r="P18" i="119"/>
  <c r="G19" i="119"/>
  <c r="K19" i="119"/>
  <c r="O19" i="119"/>
  <c r="S19" i="119"/>
  <c r="S10" i="119"/>
  <c r="G20" i="119"/>
  <c r="K20" i="119"/>
  <c r="K11" i="119"/>
  <c r="O20" i="119"/>
  <c r="O11" i="119"/>
  <c r="S20" i="119"/>
  <c r="S11" i="119"/>
  <c r="G21" i="119"/>
  <c r="K21" i="119"/>
  <c r="K12" i="119"/>
  <c r="O21" i="119"/>
  <c r="O12" i="119"/>
  <c r="S21" i="119"/>
  <c r="S12" i="119"/>
  <c r="G23" i="119"/>
  <c r="K23" i="119"/>
  <c r="O23" i="119"/>
  <c r="F22" i="447"/>
  <c r="H31" i="411"/>
  <c r="Q33" i="49"/>
  <c r="E13" i="431"/>
  <c r="P23" i="119"/>
  <c r="T23" i="119"/>
  <c r="E18" i="119"/>
  <c r="E23" i="119"/>
  <c r="T18" i="119"/>
  <c r="H15" i="417"/>
  <c r="F13" i="417"/>
  <c r="J15" i="424"/>
  <c r="M13" i="379"/>
  <c r="M15" i="379"/>
  <c r="S15" i="379"/>
  <c r="M20" i="119"/>
  <c r="M11" i="119"/>
  <c r="Q20" i="119"/>
  <c r="Q11" i="119"/>
  <c r="U20" i="119"/>
  <c r="U11" i="119"/>
  <c r="I21" i="119"/>
  <c r="I12" i="119"/>
  <c r="M21" i="119"/>
  <c r="M12" i="119"/>
  <c r="Q21" i="119"/>
  <c r="Q12" i="119"/>
  <c r="U21" i="119"/>
  <c r="U12" i="119"/>
  <c r="I23" i="119"/>
  <c r="M23" i="119"/>
  <c r="V13" i="340"/>
  <c r="V15" i="340"/>
  <c r="J10" i="379"/>
  <c r="J13" i="340"/>
  <c r="F14" i="340"/>
  <c r="G33" i="384"/>
  <c r="D14" i="130"/>
  <c r="Q15" i="130"/>
  <c r="Q16" i="130"/>
  <c r="M14" i="119"/>
  <c r="F16" i="417"/>
  <c r="F15" i="417"/>
  <c r="D13" i="417"/>
  <c r="K11" i="129"/>
  <c r="K15" i="197"/>
  <c r="L12" i="429"/>
  <c r="J15" i="340"/>
  <c r="F13" i="340"/>
  <c r="D13" i="340"/>
  <c r="C13" i="340"/>
  <c r="G14" i="119"/>
  <c r="F23" i="119"/>
  <c r="N12" i="129"/>
  <c r="N16" i="197"/>
  <c r="O13" i="429"/>
  <c r="J14" i="119"/>
  <c r="J13" i="379"/>
  <c r="J19" i="129"/>
  <c r="F10" i="379"/>
  <c r="D10" i="379"/>
  <c r="C10" i="379"/>
  <c r="U12" i="129"/>
  <c r="U16" i="197"/>
  <c r="V13" i="429"/>
  <c r="U11" i="129"/>
  <c r="U15" i="197"/>
  <c r="V12" i="429"/>
  <c r="T9" i="119"/>
  <c r="T22" i="119"/>
  <c r="P14" i="119"/>
  <c r="D22" i="447"/>
  <c r="F24" i="447"/>
  <c r="T13" i="429"/>
  <c r="S12" i="129"/>
  <c r="S16" i="197"/>
  <c r="T12" i="429"/>
  <c r="S11" i="129"/>
  <c r="S15" i="197"/>
  <c r="S10" i="129"/>
  <c r="S14" i="197"/>
  <c r="T11" i="429"/>
  <c r="P22" i="119"/>
  <c r="P24" i="119"/>
  <c r="P9" i="119"/>
  <c r="D14" i="431"/>
  <c r="R14" i="119"/>
  <c r="V22" i="119"/>
  <c r="V11" i="119"/>
  <c r="H9" i="119"/>
  <c r="H22" i="119"/>
  <c r="H24" i="119"/>
  <c r="U33" i="71"/>
  <c r="U34" i="71"/>
  <c r="J12" i="129"/>
  <c r="J16" i="197"/>
  <c r="K13" i="429"/>
  <c r="D33" i="397"/>
  <c r="C31" i="397"/>
  <c r="N11" i="429"/>
  <c r="M10" i="129"/>
  <c r="M14" i="197"/>
  <c r="F13" i="388"/>
  <c r="F15" i="388"/>
  <c r="G15" i="388"/>
  <c r="F15" i="442"/>
  <c r="D13" i="442"/>
  <c r="D31" i="440"/>
  <c r="F33" i="440"/>
  <c r="H15" i="419"/>
  <c r="F13" i="419"/>
  <c r="O18" i="107"/>
  <c r="F16" i="107"/>
  <c r="D13" i="397"/>
  <c r="F15" i="397"/>
  <c r="F13" i="431"/>
  <c r="F15" i="431"/>
  <c r="G15" i="431"/>
  <c r="K28" i="129"/>
  <c r="F10" i="71"/>
  <c r="D10" i="71"/>
  <c r="C10" i="71"/>
  <c r="K13" i="71"/>
  <c r="D22" i="423"/>
  <c r="D22" i="435"/>
  <c r="D33" i="363"/>
  <c r="D34" i="363"/>
  <c r="C31" i="363"/>
  <c r="F34" i="307"/>
  <c r="D31" i="307"/>
  <c r="F33" i="307"/>
  <c r="D16" i="248"/>
  <c r="D15" i="248"/>
  <c r="C13" i="248"/>
  <c r="D15" i="447"/>
  <c r="C13" i="447"/>
  <c r="C15" i="447"/>
  <c r="F24" i="71"/>
  <c r="C34" i="50"/>
  <c r="C33" i="50"/>
  <c r="C25" i="424"/>
  <c r="C24" i="424"/>
  <c r="D13" i="392"/>
  <c r="C15" i="50"/>
  <c r="C16" i="50"/>
  <c r="C16" i="75"/>
  <c r="C15" i="75"/>
  <c r="C34" i="419"/>
  <c r="C33" i="419"/>
  <c r="T25" i="130"/>
  <c r="T24" i="130"/>
  <c r="D23" i="130"/>
  <c r="C33" i="108"/>
  <c r="C34" i="108"/>
  <c r="C15" i="450"/>
  <c r="C16" i="450"/>
  <c r="Q16" i="54"/>
  <c r="Q15" i="54"/>
  <c r="G15" i="54"/>
  <c r="F13" i="54"/>
  <c r="D13" i="54"/>
  <c r="C13" i="54"/>
  <c r="E15" i="54"/>
  <c r="O16" i="54"/>
  <c r="F10" i="130"/>
  <c r="M12" i="129"/>
  <c r="M16" i="197"/>
  <c r="N13" i="429"/>
  <c r="K12" i="129"/>
  <c r="K16" i="197"/>
  <c r="L13" i="429"/>
  <c r="I14" i="119"/>
  <c r="T24" i="119"/>
  <c r="T14" i="119"/>
  <c r="F21" i="119"/>
  <c r="G12" i="119"/>
  <c r="G10" i="119"/>
  <c r="F19" i="119"/>
  <c r="D19" i="119"/>
  <c r="C19" i="119"/>
  <c r="J10" i="119"/>
  <c r="J22" i="119"/>
  <c r="J24" i="119"/>
  <c r="V14" i="119"/>
  <c r="V24" i="119"/>
  <c r="R13" i="429"/>
  <c r="Q12" i="129"/>
  <c r="Q16" i="197"/>
  <c r="Q11" i="129"/>
  <c r="Q15" i="197"/>
  <c r="R12" i="429"/>
  <c r="E14" i="119"/>
  <c r="D23" i="119"/>
  <c r="D13" i="431"/>
  <c r="C13" i="431"/>
  <c r="E15" i="431"/>
  <c r="O14" i="119"/>
  <c r="O12" i="129"/>
  <c r="O16" i="197"/>
  <c r="P13" i="429"/>
  <c r="P12" i="429"/>
  <c r="O11" i="129"/>
  <c r="O15" i="197"/>
  <c r="O10" i="119"/>
  <c r="O22" i="119"/>
  <c r="O24" i="119"/>
  <c r="L22" i="119"/>
  <c r="L24" i="119"/>
  <c r="L9" i="119"/>
  <c r="N14" i="119"/>
  <c r="N11" i="129"/>
  <c r="N15" i="197"/>
  <c r="O12" i="429"/>
  <c r="K12" i="429"/>
  <c r="J11" i="129"/>
  <c r="J15" i="197"/>
  <c r="U14" i="119"/>
  <c r="U22" i="119"/>
  <c r="U25" i="119"/>
  <c r="U10" i="119"/>
  <c r="T27" i="129"/>
  <c r="T31" i="129"/>
  <c r="T33" i="129"/>
  <c r="T13" i="71"/>
  <c r="T15" i="71"/>
  <c r="N28" i="129"/>
  <c r="N13" i="71"/>
  <c r="O11" i="429"/>
  <c r="F33" i="431"/>
  <c r="D31" i="431"/>
  <c r="F34" i="431"/>
  <c r="L11" i="129"/>
  <c r="L15" i="197"/>
  <c r="M12" i="429"/>
  <c r="C16" i="430"/>
  <c r="C15" i="430"/>
  <c r="D24" i="438"/>
  <c r="D22" i="430"/>
  <c r="F24" i="430"/>
  <c r="F15" i="430"/>
  <c r="C31" i="124"/>
  <c r="D33" i="124"/>
  <c r="D34" i="124"/>
  <c r="D15" i="430"/>
  <c r="E24" i="323"/>
  <c r="D24" i="323"/>
  <c r="C24" i="323"/>
  <c r="D22" i="323"/>
  <c r="C16" i="384"/>
  <c r="C15" i="384"/>
  <c r="D34" i="323"/>
  <c r="D33" i="323"/>
  <c r="C32" i="323"/>
  <c r="P30" i="197"/>
  <c r="P29" i="197"/>
  <c r="C22" i="71"/>
  <c r="C24" i="71"/>
  <c r="D24" i="71"/>
  <c r="D33" i="340"/>
  <c r="C31" i="340"/>
  <c r="C22" i="388"/>
  <c r="D24" i="388"/>
  <c r="D15" i="448"/>
  <c r="C13" i="448"/>
  <c r="C15" i="448"/>
  <c r="D33" i="51"/>
  <c r="D34" i="51"/>
  <c r="C31" i="51"/>
  <c r="C25" i="71"/>
  <c r="C16" i="436"/>
  <c r="C15" i="436"/>
  <c r="D24" i="50"/>
  <c r="D25" i="50"/>
  <c r="C22" i="50"/>
  <c r="C24" i="438"/>
  <c r="F15" i="54"/>
  <c r="F16" i="54"/>
  <c r="D14" i="54"/>
  <c r="H15" i="197"/>
  <c r="F11" i="130"/>
  <c r="D11" i="130"/>
  <c r="C11" i="130"/>
  <c r="E13" i="130"/>
  <c r="O15" i="130"/>
  <c r="O16" i="130"/>
  <c r="D10" i="130"/>
  <c r="C10" i="130"/>
  <c r="Q33" i="129"/>
  <c r="C28" i="197"/>
  <c r="F12" i="130"/>
  <c r="D12" i="130"/>
  <c r="C12" i="130"/>
  <c r="C14" i="379"/>
  <c r="P13" i="130"/>
  <c r="P15" i="130"/>
  <c r="M11" i="129"/>
  <c r="M15" i="197"/>
  <c r="N12" i="429"/>
  <c r="K14" i="119"/>
  <c r="K24" i="119"/>
  <c r="K10" i="119"/>
  <c r="K22" i="119"/>
  <c r="V12" i="129"/>
  <c r="V16" i="197"/>
  <c r="W13" i="429"/>
  <c r="N22" i="119"/>
  <c r="N24" i="119"/>
  <c r="N9" i="119"/>
  <c r="E11" i="119"/>
  <c r="M22" i="119"/>
  <c r="M24" i="119"/>
  <c r="M9" i="119"/>
  <c r="D13" i="388"/>
  <c r="E15" i="388"/>
  <c r="S22" i="119"/>
  <c r="S24" i="119"/>
  <c r="S9" i="119"/>
  <c r="R22" i="119"/>
  <c r="R24" i="119"/>
  <c r="R10" i="119"/>
  <c r="Q14" i="119"/>
  <c r="K33" i="59"/>
  <c r="F31" i="59"/>
  <c r="O27" i="129"/>
  <c r="F9" i="71"/>
  <c r="D9" i="71"/>
  <c r="C9" i="71"/>
  <c r="O13" i="71"/>
  <c r="O15" i="71"/>
  <c r="P10" i="429"/>
  <c r="F16" i="439"/>
  <c r="D13" i="439"/>
  <c r="F15" i="439"/>
  <c r="D13" i="363"/>
  <c r="G9" i="119"/>
  <c r="G22" i="119"/>
  <c r="G24" i="119"/>
  <c r="F18" i="119"/>
  <c r="D31" i="438"/>
  <c r="F33" i="438"/>
  <c r="D33" i="373"/>
  <c r="C31" i="373"/>
  <c r="D24" i="274"/>
  <c r="C22" i="274"/>
  <c r="C24" i="274"/>
  <c r="C13" i="58"/>
  <c r="D15" i="58"/>
  <c r="D16" i="58"/>
  <c r="C31" i="420"/>
  <c r="D33" i="420"/>
  <c r="C22" i="123"/>
  <c r="D24" i="123"/>
  <c r="D25" i="123"/>
  <c r="C22" i="51"/>
  <c r="D25" i="51"/>
  <c r="D24" i="51"/>
  <c r="D15" i="301"/>
  <c r="C13" i="301"/>
  <c r="C15" i="301"/>
  <c r="C16" i="357"/>
  <c r="C15" i="357"/>
  <c r="D22" i="73"/>
  <c r="D25" i="59"/>
  <c r="C22" i="59"/>
  <c r="D24" i="59"/>
  <c r="L13" i="130"/>
  <c r="L15" i="130"/>
  <c r="L14" i="197"/>
  <c r="K15" i="130"/>
  <c r="K13" i="130"/>
  <c r="K13" i="197"/>
  <c r="C31" i="54"/>
  <c r="D34" i="54"/>
  <c r="D33" i="54"/>
  <c r="H13" i="130"/>
  <c r="H15" i="130"/>
  <c r="Q13" i="197"/>
  <c r="R13" i="130"/>
  <c r="R15" i="130"/>
  <c r="D27" i="197"/>
  <c r="C27" i="197"/>
  <c r="F16" i="340"/>
  <c r="D14" i="340"/>
  <c r="F15" i="340"/>
  <c r="E22" i="119"/>
  <c r="E9" i="119"/>
  <c r="D18" i="119"/>
  <c r="C18" i="119"/>
  <c r="I12" i="129"/>
  <c r="I16" i="197"/>
  <c r="J13" i="429"/>
  <c r="H33" i="411"/>
  <c r="F31" i="411"/>
  <c r="F20" i="119"/>
  <c r="D20" i="119"/>
  <c r="C20" i="119"/>
  <c r="G11" i="119"/>
  <c r="U27" i="129"/>
  <c r="U13" i="71"/>
  <c r="V10" i="429"/>
  <c r="E12" i="119"/>
  <c r="D21" i="119"/>
  <c r="C21" i="119"/>
  <c r="I11" i="129"/>
  <c r="I15" i="197"/>
  <c r="J12" i="429"/>
  <c r="Q22" i="119"/>
  <c r="Q24" i="119"/>
  <c r="Q10" i="119"/>
  <c r="I10" i="119"/>
  <c r="I22" i="119"/>
  <c r="I24" i="119"/>
  <c r="F33" i="442"/>
  <c r="D31" i="442"/>
  <c r="D24" i="397"/>
  <c r="C23" i="397"/>
  <c r="D22" i="363"/>
  <c r="F24" i="363"/>
  <c r="C14" i="440"/>
  <c r="C15" i="440"/>
  <c r="D15" i="440"/>
  <c r="Q16" i="71"/>
  <c r="Q15" i="71"/>
  <c r="J32" i="129"/>
  <c r="J15" i="71"/>
  <c r="F14" i="71"/>
  <c r="T11" i="129"/>
  <c r="T15" i="197"/>
  <c r="U12" i="429"/>
  <c r="F13" i="432"/>
  <c r="I15" i="432"/>
  <c r="C14" i="438"/>
  <c r="D15" i="438"/>
  <c r="D16" i="435"/>
  <c r="C13" i="435"/>
  <c r="D15" i="435"/>
  <c r="K33" i="71"/>
  <c r="F31" i="71"/>
  <c r="C25" i="58"/>
  <c r="C24" i="58"/>
  <c r="C31" i="73"/>
  <c r="D33" i="73"/>
  <c r="D34" i="73"/>
  <c r="D34" i="435"/>
  <c r="C31" i="435"/>
  <c r="D33" i="435"/>
  <c r="D33" i="357"/>
  <c r="C32" i="357"/>
  <c r="D33" i="370"/>
  <c r="C32" i="370"/>
  <c r="D34" i="370"/>
  <c r="C15" i="421"/>
  <c r="C16" i="421"/>
  <c r="D16" i="51"/>
  <c r="D15" i="51"/>
  <c r="C13" i="51"/>
  <c r="C22" i="340"/>
  <c r="D24" i="340"/>
  <c r="C16" i="401"/>
  <c r="C15" i="401"/>
  <c r="C13" i="59"/>
  <c r="D16" i="59"/>
  <c r="C13" i="274"/>
  <c r="C15" i="274"/>
  <c r="D15" i="274"/>
  <c r="D16" i="123"/>
  <c r="D15" i="123"/>
  <c r="C13" i="123"/>
  <c r="V31" i="129"/>
  <c r="V33" i="129"/>
  <c r="G13" i="130"/>
  <c r="F9" i="130"/>
  <c r="D9" i="130"/>
  <c r="C9" i="130"/>
  <c r="C16" i="323"/>
  <c r="C15" i="323"/>
  <c r="U24" i="130"/>
  <c r="U25" i="130"/>
  <c r="F22" i="130"/>
  <c r="C13" i="307"/>
  <c r="D16" i="307"/>
  <c r="D14" i="71"/>
  <c r="C15" i="307"/>
  <c r="C16" i="307"/>
  <c r="D31" i="71"/>
  <c r="F33" i="71"/>
  <c r="D22" i="130"/>
  <c r="C22" i="130"/>
  <c r="F25" i="130"/>
  <c r="F24" i="130"/>
  <c r="C15" i="123"/>
  <c r="C16" i="123"/>
  <c r="C34" i="435"/>
  <c r="C33" i="435"/>
  <c r="C34" i="73"/>
  <c r="C33" i="73"/>
  <c r="J33" i="129"/>
  <c r="F32" i="129"/>
  <c r="I10" i="129"/>
  <c r="J11" i="429"/>
  <c r="J14" i="429"/>
  <c r="I13" i="119"/>
  <c r="U16" i="71"/>
  <c r="U15" i="71"/>
  <c r="F34" i="411"/>
  <c r="D31" i="411"/>
  <c r="F33" i="411"/>
  <c r="D16" i="340"/>
  <c r="D15" i="340"/>
  <c r="C14" i="340"/>
  <c r="C24" i="51"/>
  <c r="C25" i="51"/>
  <c r="C15" i="58"/>
  <c r="C16" i="58"/>
  <c r="C13" i="388"/>
  <c r="D15" i="388"/>
  <c r="E11" i="129"/>
  <c r="F12" i="429"/>
  <c r="L15" i="429"/>
  <c r="K14" i="129"/>
  <c r="D29" i="197"/>
  <c r="D16" i="54"/>
  <c r="C14" i="54"/>
  <c r="D15" i="54"/>
  <c r="C34" i="340"/>
  <c r="C33" i="340"/>
  <c r="C34" i="124"/>
  <c r="C33" i="124"/>
  <c r="U24" i="119"/>
  <c r="L9" i="129"/>
  <c r="M10" i="429"/>
  <c r="M14" i="429"/>
  <c r="L13" i="119"/>
  <c r="L15" i="119"/>
  <c r="O25" i="119"/>
  <c r="U15" i="429"/>
  <c r="T14" i="129"/>
  <c r="C13" i="392"/>
  <c r="D15" i="392"/>
  <c r="C16" i="248"/>
  <c r="C15" i="248"/>
  <c r="D34" i="307"/>
  <c r="C31" i="307"/>
  <c r="D33" i="307"/>
  <c r="F15" i="419"/>
  <c r="D13" i="419"/>
  <c r="C13" i="442"/>
  <c r="C15" i="442"/>
  <c r="D15" i="442"/>
  <c r="R14" i="129"/>
  <c r="S15" i="429"/>
  <c r="D15" i="431"/>
  <c r="D16" i="431"/>
  <c r="C14" i="431"/>
  <c r="Q15" i="429"/>
  <c r="P14" i="129"/>
  <c r="J22" i="129"/>
  <c r="F19" i="129"/>
  <c r="D19" i="129"/>
  <c r="C19" i="129"/>
  <c r="G15" i="130"/>
  <c r="F13" i="130"/>
  <c r="C24" i="340"/>
  <c r="C25" i="340"/>
  <c r="C33" i="370"/>
  <c r="C34" i="370"/>
  <c r="F15" i="432"/>
  <c r="D13" i="432"/>
  <c r="C25" i="397"/>
  <c r="C24" i="397"/>
  <c r="C16" i="51"/>
  <c r="C15" i="51"/>
  <c r="C33" i="357"/>
  <c r="C34" i="357"/>
  <c r="C16" i="438"/>
  <c r="C15" i="438"/>
  <c r="C31" i="442"/>
  <c r="D34" i="442"/>
  <c r="D33" i="442"/>
  <c r="R11" i="429"/>
  <c r="R14" i="429"/>
  <c r="Q13" i="119"/>
  <c r="Q10" i="129"/>
  <c r="U31" i="129"/>
  <c r="U13" i="197"/>
  <c r="F10" i="429"/>
  <c r="E13" i="119"/>
  <c r="E9" i="129"/>
  <c r="C24" i="59"/>
  <c r="C25" i="59"/>
  <c r="D25" i="73"/>
  <c r="C22" i="73"/>
  <c r="D24" i="73"/>
  <c r="C33" i="420"/>
  <c r="C34" i="420"/>
  <c r="F22" i="119"/>
  <c r="D22" i="119"/>
  <c r="C13" i="439"/>
  <c r="D16" i="439"/>
  <c r="D15" i="439"/>
  <c r="S13" i="119"/>
  <c r="S15" i="119"/>
  <c r="S9" i="129"/>
  <c r="T10" i="429"/>
  <c r="T14" i="429"/>
  <c r="M9" i="129"/>
  <c r="N10" i="429"/>
  <c r="N14" i="429"/>
  <c r="M13" i="119"/>
  <c r="O10" i="429"/>
  <c r="O14" i="429"/>
  <c r="N9" i="129"/>
  <c r="N13" i="119"/>
  <c r="C29" i="197"/>
  <c r="C30" i="197"/>
  <c r="C33" i="51"/>
  <c r="C34" i="51"/>
  <c r="N16" i="71"/>
  <c r="N15" i="71"/>
  <c r="U10" i="129"/>
  <c r="U13" i="119"/>
  <c r="V11" i="429"/>
  <c r="V14" i="429"/>
  <c r="O14" i="129"/>
  <c r="P15" i="429"/>
  <c r="C23" i="119"/>
  <c r="V14" i="129"/>
  <c r="W15" i="429"/>
  <c r="F10" i="119"/>
  <c r="D10" i="119"/>
  <c r="C10" i="119"/>
  <c r="H11" i="429"/>
  <c r="G10" i="129"/>
  <c r="D25" i="435"/>
  <c r="D24" i="435"/>
  <c r="C22" i="435"/>
  <c r="F28" i="129"/>
  <c r="D28" i="129"/>
  <c r="C28" i="129"/>
  <c r="K31" i="129"/>
  <c r="C13" i="397"/>
  <c r="D15" i="397"/>
  <c r="H9" i="129"/>
  <c r="I10" i="429"/>
  <c r="I14" i="429"/>
  <c r="H13" i="119"/>
  <c r="H15" i="119"/>
  <c r="Q10" i="429"/>
  <c r="Q14" i="429"/>
  <c r="P9" i="129"/>
  <c r="P13" i="119"/>
  <c r="P15" i="119"/>
  <c r="J15" i="379"/>
  <c r="F13" i="379"/>
  <c r="C13" i="417"/>
  <c r="D16" i="417"/>
  <c r="D15" i="417"/>
  <c r="M14" i="129"/>
  <c r="M15" i="119"/>
  <c r="N15" i="429"/>
  <c r="C14" i="130"/>
  <c r="C16" i="59"/>
  <c r="C15" i="59"/>
  <c r="C15" i="435"/>
  <c r="C16" i="435"/>
  <c r="D24" i="363"/>
  <c r="C22" i="363"/>
  <c r="F13" i="429"/>
  <c r="E13" i="429"/>
  <c r="D13" i="429"/>
  <c r="E12" i="129"/>
  <c r="G11" i="129"/>
  <c r="F11" i="119"/>
  <c r="D11" i="119"/>
  <c r="C11" i="119"/>
  <c r="H12" i="429"/>
  <c r="G12" i="429"/>
  <c r="C33" i="54"/>
  <c r="C34" i="54"/>
  <c r="C31" i="438"/>
  <c r="D33" i="438"/>
  <c r="G13" i="119"/>
  <c r="H10" i="429"/>
  <c r="G9" i="129"/>
  <c r="F9" i="119"/>
  <c r="D9" i="119"/>
  <c r="C9" i="119"/>
  <c r="O31" i="129"/>
  <c r="O33" i="129"/>
  <c r="F27" i="129"/>
  <c r="D27" i="129"/>
  <c r="C27" i="129"/>
  <c r="O13" i="197"/>
  <c r="Q14" i="129"/>
  <c r="Q15" i="119"/>
  <c r="Q16" i="119"/>
  <c r="R15" i="429"/>
  <c r="K10" i="129"/>
  <c r="K13" i="119"/>
  <c r="K15" i="119"/>
  <c r="L11" i="429"/>
  <c r="L14" i="429"/>
  <c r="D30" i="197"/>
  <c r="C24" i="50"/>
  <c r="C25" i="50"/>
  <c r="C34" i="323"/>
  <c r="C33" i="323"/>
  <c r="D34" i="431"/>
  <c r="D33" i="431"/>
  <c r="C31" i="431"/>
  <c r="N14" i="197"/>
  <c r="N31" i="129"/>
  <c r="E14" i="129"/>
  <c r="E15" i="119"/>
  <c r="F15" i="429"/>
  <c r="H13" i="429"/>
  <c r="G13" i="429"/>
  <c r="G12" i="129"/>
  <c r="F12" i="119"/>
  <c r="D12" i="119"/>
  <c r="C12" i="119"/>
  <c r="C34" i="363"/>
  <c r="C33" i="363"/>
  <c r="D24" i="423"/>
  <c r="C22" i="423"/>
  <c r="C24" i="423"/>
  <c r="D16" i="107"/>
  <c r="F19" i="107"/>
  <c r="F18" i="107"/>
  <c r="C34" i="397"/>
  <c r="C33" i="397"/>
  <c r="V11" i="129"/>
  <c r="W12" i="429"/>
  <c r="W14" i="429"/>
  <c r="V13" i="119"/>
  <c r="V15" i="119"/>
  <c r="F16" i="431"/>
  <c r="C22" i="447"/>
  <c r="C24" i="447"/>
  <c r="D24" i="447"/>
  <c r="T9" i="129"/>
  <c r="U10" i="429"/>
  <c r="U14" i="429"/>
  <c r="T13" i="119"/>
  <c r="T16" i="119"/>
  <c r="K15" i="429"/>
  <c r="J14" i="129"/>
  <c r="F24" i="119"/>
  <c r="F25" i="119"/>
  <c r="C24" i="123"/>
  <c r="C25" i="123"/>
  <c r="C33" i="373"/>
  <c r="C34" i="373"/>
  <c r="D15" i="363"/>
  <c r="C13" i="363"/>
  <c r="F33" i="59"/>
  <c r="D31" i="59"/>
  <c r="R13" i="119"/>
  <c r="R15" i="119"/>
  <c r="R10" i="129"/>
  <c r="S11" i="429"/>
  <c r="S14" i="429"/>
  <c r="D13" i="130"/>
  <c r="C13" i="130"/>
  <c r="E15" i="130"/>
  <c r="C25" i="388"/>
  <c r="C24" i="388"/>
  <c r="C22" i="323"/>
  <c r="C25" i="323"/>
  <c r="D25" i="323"/>
  <c r="D24" i="430"/>
  <c r="C22" i="430"/>
  <c r="C24" i="430"/>
  <c r="U14" i="129"/>
  <c r="U15" i="119"/>
  <c r="V15" i="429"/>
  <c r="U16" i="119"/>
  <c r="N14" i="129"/>
  <c r="O15" i="429"/>
  <c r="N15" i="119"/>
  <c r="P11" i="429"/>
  <c r="P14" i="429"/>
  <c r="O13" i="119"/>
  <c r="O16" i="119"/>
  <c r="O10" i="129"/>
  <c r="E24" i="119"/>
  <c r="K11" i="429"/>
  <c r="K14" i="429"/>
  <c r="J10" i="129"/>
  <c r="J13" i="119"/>
  <c r="J15" i="119"/>
  <c r="I14" i="129"/>
  <c r="J15" i="429"/>
  <c r="I15" i="119"/>
  <c r="I16" i="119"/>
  <c r="D25" i="130"/>
  <c r="D24" i="130"/>
  <c r="C23" i="130"/>
  <c r="K15" i="71"/>
  <c r="F13" i="71"/>
  <c r="D13" i="71"/>
  <c r="C13" i="71"/>
  <c r="C31" i="440"/>
  <c r="D34" i="440"/>
  <c r="D33" i="440"/>
  <c r="G14" i="129"/>
  <c r="G15" i="119"/>
  <c r="F14" i="119"/>
  <c r="H15" i="429"/>
  <c r="C22" i="119"/>
  <c r="D25" i="119"/>
  <c r="D24" i="119"/>
  <c r="C34" i="440"/>
  <c r="C33" i="440"/>
  <c r="J18" i="197"/>
  <c r="G18" i="197"/>
  <c r="F14" i="129"/>
  <c r="K17" i="429"/>
  <c r="K16" i="429"/>
  <c r="O14" i="197"/>
  <c r="O13" i="129"/>
  <c r="O17" i="429"/>
  <c r="O16" i="429"/>
  <c r="C15" i="363"/>
  <c r="C16" i="363"/>
  <c r="V15" i="197"/>
  <c r="V17" i="197"/>
  <c r="V13" i="129"/>
  <c r="E18" i="197"/>
  <c r="D14" i="129"/>
  <c r="F13" i="119"/>
  <c r="F11" i="129"/>
  <c r="G15" i="197"/>
  <c r="F15" i="197"/>
  <c r="C24" i="363"/>
  <c r="C25" i="363"/>
  <c r="D16" i="130"/>
  <c r="C16" i="397"/>
  <c r="C15" i="397"/>
  <c r="C24" i="119"/>
  <c r="C25" i="119"/>
  <c r="P16" i="429"/>
  <c r="P17" i="429"/>
  <c r="T16" i="429"/>
  <c r="T17" i="429"/>
  <c r="D13" i="119"/>
  <c r="C13" i="119"/>
  <c r="Q13" i="129"/>
  <c r="Q14" i="197"/>
  <c r="Q17" i="197"/>
  <c r="F16" i="130"/>
  <c r="F15" i="130"/>
  <c r="R15" i="129"/>
  <c r="R18" i="197"/>
  <c r="T18" i="197"/>
  <c r="E12" i="429"/>
  <c r="D12" i="429"/>
  <c r="C16" i="388"/>
  <c r="C15" i="388"/>
  <c r="I14" i="197"/>
  <c r="I17" i="197"/>
  <c r="I13" i="129"/>
  <c r="V17" i="429"/>
  <c r="V16" i="429"/>
  <c r="R14" i="197"/>
  <c r="R17" i="197"/>
  <c r="R13" i="129"/>
  <c r="F12" i="129"/>
  <c r="G16" i="197"/>
  <c r="F16" i="197"/>
  <c r="C34" i="431"/>
  <c r="C33" i="431"/>
  <c r="G15" i="429"/>
  <c r="F16" i="119"/>
  <c r="F15" i="119"/>
  <c r="C25" i="130"/>
  <c r="C24" i="130"/>
  <c r="J14" i="197"/>
  <c r="J17" i="197"/>
  <c r="J13" i="129"/>
  <c r="J15" i="129"/>
  <c r="N18" i="197"/>
  <c r="U18" i="197"/>
  <c r="U15" i="129"/>
  <c r="C31" i="59"/>
  <c r="D34" i="59"/>
  <c r="D33" i="59"/>
  <c r="C16" i="107"/>
  <c r="D18" i="107"/>
  <c r="D19" i="107"/>
  <c r="D14" i="119"/>
  <c r="N34" i="129"/>
  <c r="N33" i="129"/>
  <c r="K14" i="197"/>
  <c r="K17" i="197"/>
  <c r="K13" i="129"/>
  <c r="Q16" i="129"/>
  <c r="Q15" i="129"/>
  <c r="Q18" i="197"/>
  <c r="N16" i="429"/>
  <c r="N17" i="429"/>
  <c r="I16" i="429"/>
  <c r="I17" i="429"/>
  <c r="K33" i="129"/>
  <c r="F31" i="129"/>
  <c r="D31" i="129"/>
  <c r="C31" i="129"/>
  <c r="W16" i="429"/>
  <c r="W17" i="429"/>
  <c r="O18" i="197"/>
  <c r="O15" i="129"/>
  <c r="O16" i="129"/>
  <c r="U14" i="197"/>
  <c r="U13" i="129"/>
  <c r="U16" i="129"/>
  <c r="S13" i="129"/>
  <c r="S15" i="129"/>
  <c r="S13" i="197"/>
  <c r="S17" i="197"/>
  <c r="C15" i="439"/>
  <c r="C16" i="439"/>
  <c r="F14" i="429"/>
  <c r="F17" i="429"/>
  <c r="C34" i="442"/>
  <c r="C33" i="442"/>
  <c r="P18" i="197"/>
  <c r="U17" i="429"/>
  <c r="U16" i="429"/>
  <c r="K18" i="197"/>
  <c r="K19" i="197"/>
  <c r="K15" i="129"/>
  <c r="E15" i="197"/>
  <c r="D15" i="197"/>
  <c r="C15" i="197"/>
  <c r="D11" i="129"/>
  <c r="C11" i="129"/>
  <c r="F34" i="129"/>
  <c r="F33" i="129"/>
  <c r="D32" i="129"/>
  <c r="F16" i="71"/>
  <c r="T13" i="197"/>
  <c r="T17" i="197"/>
  <c r="T13" i="129"/>
  <c r="T16" i="129"/>
  <c r="R16" i="429"/>
  <c r="R17" i="429"/>
  <c r="O17" i="197"/>
  <c r="F9" i="129"/>
  <c r="G13" i="129"/>
  <c r="G13" i="197"/>
  <c r="C33" i="438"/>
  <c r="C34" i="438"/>
  <c r="E16" i="197"/>
  <c r="D16" i="197"/>
  <c r="C16" i="197"/>
  <c r="D12" i="129"/>
  <c r="C12" i="129"/>
  <c r="C15" i="130"/>
  <c r="C16" i="130"/>
  <c r="C16" i="417"/>
  <c r="C15" i="417"/>
  <c r="P13" i="129"/>
  <c r="P15" i="129"/>
  <c r="P13" i="197"/>
  <c r="P17" i="197"/>
  <c r="H13" i="129"/>
  <c r="H15" i="129"/>
  <c r="H13" i="197"/>
  <c r="H17" i="197"/>
  <c r="G14" i="197"/>
  <c r="F14" i="197"/>
  <c r="D14" i="197"/>
  <c r="C14" i="197"/>
  <c r="F10" i="129"/>
  <c r="D10" i="129"/>
  <c r="C10" i="129"/>
  <c r="V18" i="197"/>
  <c r="V15" i="129"/>
  <c r="O15" i="119"/>
  <c r="C24" i="73"/>
  <c r="C25" i="73"/>
  <c r="U17" i="197"/>
  <c r="D15" i="432"/>
  <c r="C13" i="432"/>
  <c r="Q17" i="429"/>
  <c r="Q16" i="429"/>
  <c r="S17" i="429"/>
  <c r="S16" i="429"/>
  <c r="C33" i="307"/>
  <c r="C34" i="307"/>
  <c r="T15" i="119"/>
  <c r="M17" i="429"/>
  <c r="M16" i="429"/>
  <c r="C16" i="54"/>
  <c r="C15" i="54"/>
  <c r="L16" i="429"/>
  <c r="C15" i="340"/>
  <c r="C16" i="340"/>
  <c r="C31" i="411"/>
  <c r="D34" i="411"/>
  <c r="D33" i="411"/>
  <c r="C31" i="71"/>
  <c r="D33" i="71"/>
  <c r="D15" i="71"/>
  <c r="D16" i="71"/>
  <c r="C14" i="71"/>
  <c r="J17" i="429"/>
  <c r="J16" i="429"/>
  <c r="I16" i="129"/>
  <c r="I15" i="129"/>
  <c r="I18" i="197"/>
  <c r="H14" i="429"/>
  <c r="G14" i="429"/>
  <c r="G10" i="429"/>
  <c r="E10" i="429"/>
  <c r="D10" i="429"/>
  <c r="D15" i="130"/>
  <c r="M15" i="129"/>
  <c r="M18" i="197"/>
  <c r="F16" i="379"/>
  <c r="D13" i="379"/>
  <c r="F15" i="379"/>
  <c r="C24" i="435"/>
  <c r="C25" i="435"/>
  <c r="G11" i="429"/>
  <c r="E11" i="429"/>
  <c r="D11" i="429"/>
  <c r="N13" i="197"/>
  <c r="N17" i="197"/>
  <c r="N13" i="129"/>
  <c r="N15" i="129"/>
  <c r="M13" i="197"/>
  <c r="M17" i="197"/>
  <c r="M13" i="129"/>
  <c r="E13" i="197"/>
  <c r="D9" i="129"/>
  <c r="C9" i="129"/>
  <c r="E13" i="129"/>
  <c r="E15" i="129"/>
  <c r="U33" i="129"/>
  <c r="U34" i="129"/>
  <c r="J24" i="129"/>
  <c r="F22" i="129"/>
  <c r="C16" i="431"/>
  <c r="C15" i="431"/>
  <c r="D16" i="419"/>
  <c r="C13" i="419"/>
  <c r="D15" i="419"/>
  <c r="C16" i="392"/>
  <c r="C15" i="392"/>
  <c r="L13" i="197"/>
  <c r="L17" i="197"/>
  <c r="L13" i="129"/>
  <c r="L15" i="129"/>
  <c r="F15" i="71"/>
  <c r="M20" i="197"/>
  <c r="M19" i="197"/>
  <c r="C13" i="379"/>
  <c r="D15" i="379"/>
  <c r="D16" i="379"/>
  <c r="C15" i="71"/>
  <c r="C16" i="71"/>
  <c r="C34" i="71"/>
  <c r="C33" i="71"/>
  <c r="H20" i="197"/>
  <c r="H19" i="197"/>
  <c r="F13" i="197"/>
  <c r="D13" i="197"/>
  <c r="C13" i="197"/>
  <c r="G17" i="197"/>
  <c r="F17" i="197"/>
  <c r="O19" i="197"/>
  <c r="O20" i="197"/>
  <c r="D15" i="119"/>
  <c r="C14" i="119"/>
  <c r="D16" i="119"/>
  <c r="G16" i="429"/>
  <c r="G17" i="429"/>
  <c r="T15" i="129"/>
  <c r="G19" i="197"/>
  <c r="G20" i="197"/>
  <c r="F18" i="197"/>
  <c r="E17" i="197"/>
  <c r="D17" i="197"/>
  <c r="C17" i="197"/>
  <c r="I20" i="197"/>
  <c r="I19" i="197"/>
  <c r="L19" i="197"/>
  <c r="L20" i="197"/>
  <c r="C16" i="419"/>
  <c r="C15" i="419"/>
  <c r="F24" i="129"/>
  <c r="D22" i="129"/>
  <c r="F25" i="129"/>
  <c r="D13" i="129"/>
  <c r="C13" i="129"/>
  <c r="V20" i="197"/>
  <c r="V19" i="197"/>
  <c r="F13" i="129"/>
  <c r="D34" i="129"/>
  <c r="D33" i="129"/>
  <c r="C32" i="129"/>
  <c r="Q19" i="197"/>
  <c r="Q20" i="197"/>
  <c r="U19" i="197"/>
  <c r="U20" i="197"/>
  <c r="R20" i="197"/>
  <c r="R19" i="197"/>
  <c r="G15" i="129"/>
  <c r="C15" i="432"/>
  <c r="C16" i="432"/>
  <c r="P20" i="197"/>
  <c r="P19" i="197"/>
  <c r="E14" i="429"/>
  <c r="D14" i="429"/>
  <c r="S19" i="197"/>
  <c r="S20" i="197"/>
  <c r="C33" i="59"/>
  <c r="C34" i="59"/>
  <c r="N19" i="197"/>
  <c r="N20" i="197"/>
  <c r="H16" i="429"/>
  <c r="C14" i="129"/>
  <c r="D16" i="129"/>
  <c r="D15" i="129"/>
  <c r="E15" i="429"/>
  <c r="J19" i="197"/>
  <c r="J20" i="197"/>
  <c r="C34" i="411"/>
  <c r="C33" i="411"/>
  <c r="C18" i="107"/>
  <c r="C19" i="107"/>
  <c r="H17" i="429"/>
  <c r="T20" i="197"/>
  <c r="T19" i="197"/>
  <c r="E19" i="197"/>
  <c r="D18" i="197"/>
  <c r="E20" i="197"/>
  <c r="F15" i="129"/>
  <c r="F16" i="129"/>
  <c r="F16" i="429"/>
  <c r="F19" i="197"/>
  <c r="F20" i="197"/>
  <c r="C16" i="379"/>
  <c r="C15" i="379"/>
  <c r="C34" i="129"/>
  <c r="C33" i="129"/>
  <c r="C22" i="129"/>
  <c r="D25" i="129"/>
  <c r="D24" i="129"/>
  <c r="D20" i="197"/>
  <c r="C18" i="197"/>
  <c r="D19" i="197"/>
  <c r="C16" i="129"/>
  <c r="C15" i="129"/>
  <c r="E16" i="429"/>
  <c r="E17" i="429"/>
  <c r="D15" i="429"/>
  <c r="C15" i="119"/>
  <c r="C16" i="119"/>
  <c r="C19" i="197"/>
  <c r="C20" i="197"/>
  <c r="C24" i="129"/>
  <c r="C25" i="129"/>
  <c r="D16" i="429"/>
  <c r="D17" i="429"/>
</calcChain>
</file>

<file path=xl/sharedStrings.xml><?xml version="1.0" encoding="utf-8"?>
<sst xmlns="http://schemas.openxmlformats.org/spreadsheetml/2006/main" count="3381" uniqueCount="258">
  <si>
    <t>#</t>
  </si>
  <si>
    <t>xarjebis dasaxeleba</t>
  </si>
  <si>
    <t>Sromis anazRaureba</t>
  </si>
  <si>
    <t>StatgareSe (xelSekrulebiT) momuSaveTa anazRaureba</t>
  </si>
  <si>
    <t>mivlineba</t>
  </si>
  <si>
    <t>ofisis xarjebi</t>
  </si>
  <si>
    <t>warmomadgenlobiTi xarjebi</t>
  </si>
  <si>
    <t>kvebis xarjebi</t>
  </si>
  <si>
    <t>samedicino xarjebi</t>
  </si>
  <si>
    <t>rbili inventaris, uniformisa da da piradi higienis sagnebis SeZenis xarjebi</t>
  </si>
  <si>
    <t>sxva danarCeni saqoneli da momsaxureba (m.S. bankis momsaxurebis procenti)</t>
  </si>
  <si>
    <t>procenti</t>
  </si>
  <si>
    <t>subsidiebi</t>
  </si>
  <si>
    <t>grantebi</t>
  </si>
  <si>
    <t>socialuri uzrunvelyofa</t>
  </si>
  <si>
    <t>arafinansuri aqtivebis zrda</t>
  </si>
  <si>
    <t>xarjebi</t>
  </si>
  <si>
    <t>saqoneli da momsaxureba</t>
  </si>
  <si>
    <t>maT Soris:</t>
  </si>
  <si>
    <t>sul (8+9+10+11+12+13+14+15+16)</t>
  </si>
  <si>
    <t>sul xarjebi (6+7+17+18+19+20+21)</t>
  </si>
  <si>
    <t>valdebulebebi</t>
  </si>
  <si>
    <t>sul (5+22+23)</t>
  </si>
  <si>
    <t>damtkicebuli gegma</t>
  </si>
  <si>
    <t>sarezervo fondis ganawileba</t>
  </si>
  <si>
    <t>cvlileba dadgenilebiT</t>
  </si>
  <si>
    <t>dazustebuli gegma</t>
  </si>
  <si>
    <t>sakaso Sesruleba</t>
  </si>
  <si>
    <t>.+-</t>
  </si>
  <si>
    <t>%</t>
  </si>
  <si>
    <t>(aT. larebSi)</t>
  </si>
  <si>
    <t>n a e r T i</t>
  </si>
  <si>
    <t>2.1</t>
  </si>
  <si>
    <t>2.2</t>
  </si>
  <si>
    <t>2.3</t>
  </si>
  <si>
    <t>2.4</t>
  </si>
  <si>
    <t>2.5</t>
  </si>
  <si>
    <t>3.1</t>
  </si>
  <si>
    <t>cvlileba brZanebiT</t>
  </si>
  <si>
    <t>სარეზერვო ფონდი</t>
  </si>
  <si>
    <t>სარეზერვო ფონდიდან გაწეული დახმარება</t>
  </si>
  <si>
    <t>სულ ადგილობრივი ბიუჯეტის ასიგნება</t>
  </si>
  <si>
    <t>მოსახლეობის მედიკამენტებით უზრუნველყოფა</t>
  </si>
  <si>
    <t>სასმელი, სარეკრეაციო და ჩამდინარე წყლების სანიტარულ-ბაქტერიოლოგიური და სანიტარულ-ქიმიური გამოკვლევა</t>
  </si>
  <si>
    <t>ახალშობილთა ოჯახების დახმარება</t>
  </si>
  <si>
    <t>სადღესასწაულო დღეებთან დაკავშირებული დახმარებები</t>
  </si>
  <si>
    <t>მრავალშვილიანი ოჯახების ყოველთვიური დახმარება</t>
  </si>
  <si>
    <t xml:space="preserve">სხva xarjebi </t>
  </si>
  <si>
    <t>უმეთვალყურეოდ დარჩენილი ცხოველების იზოლაცია</t>
  </si>
  <si>
    <t xml:space="preserve">ახალგაზრდული და სპორტული ღონისძიებები        </t>
  </si>
  <si>
    <r>
      <rPr>
        <b/>
        <sz val="10"/>
        <rFont val="Times New Roman"/>
        <family val="1"/>
      </rPr>
      <t xml:space="preserve">B.A. </t>
    </r>
    <r>
      <rPr>
        <b/>
        <sz val="10"/>
        <rFont val="AcadNusx"/>
      </rPr>
      <t>xarjebi da arafinansuri aqtivebi</t>
    </r>
  </si>
  <si>
    <t>2.6</t>
  </si>
  <si>
    <t>transportisa da teqnikis eqspluataciisa da movla Senaxvis xarjebi</t>
  </si>
  <si>
    <t>ქალაქ ფოთის მუნიციპალიტეტის მერიის საფინანსო-საბიუჯეტო სამსახური</t>
  </si>
  <si>
    <t>შშმ ბავშვთა დღის ცენტრის დახმარება კომუნალური გადასახადების დასაფინანსებლად</t>
  </si>
  <si>
    <t>საქალაქო ავტობუსების სუბსიდირება</t>
  </si>
  <si>
    <t xml:space="preserve">საჯარო სკოლების მოსწავლეთა ტრანსპორტით უზრუნველყოფა </t>
  </si>
  <si>
    <t>ვასილ თოდუა</t>
  </si>
  <si>
    <t>საქართველოს რეგიონებში განსახორციელებელი პროექტების თანადაფინანსება</t>
  </si>
  <si>
    <t>ინფრასტრუქტურული ობიექტების მშენებლობის პროექტირება</t>
  </si>
  <si>
    <t>I. მმართველობა და საერთო დანიშნულების ხარჯები</t>
  </si>
  <si>
    <t>ქალაქ ფოთის მუნიციპალიტეტის მერია</t>
  </si>
  <si>
    <t>3</t>
  </si>
  <si>
    <t>ქალაქ ფოთის მუნიციპალიტეტის მერიის სამხედრო აღრიცხვის, გაწვევისა და მობილიზაციის  სამსახური</t>
  </si>
  <si>
    <t>წინა წლებში წარმოქმნილი ვალდებულებების დაფარვა და სასამართლოს გადაწყვეტილებების აღსრულების ფინანსური უზრუნველყოფა</t>
  </si>
  <si>
    <t>მუნიციპალიტეტის ვალდებულებების მომსახურება და დაფარვა</t>
  </si>
  <si>
    <t>5</t>
  </si>
  <si>
    <t>II. ინფრასტრუქტურის განვითარება</t>
  </si>
  <si>
    <t>მათ შორის:                                              საგზაო ინფრასტრუქტურის განვითარება</t>
  </si>
  <si>
    <t>მათ შორის:                                          ქალაქ ფოთის მუნიციპალიტეტის საკრებულო</t>
  </si>
  <si>
    <t>აქედან:                                                             გზების კაპიტალური შეკეთება</t>
  </si>
  <si>
    <t>ბ) ნავსადგურიდან ცენტრალურ მაგისტრალამდე ქალაქის შემოვლითი გზის ტექნიკურ-ეკონომიკური დასაბუთების პროექტირების შესყიდვა-ექსპერტიზით</t>
  </si>
  <si>
    <t>გ) 26 მაისის, იერუსალიმის, ლოლუას  (ფარნავაზ მეფის ქუჩიდან წმ. გიორგის ქუჩამდე) ქუჩების სარეაბილიტაციო სამუშაოების პროექტირება</t>
  </si>
  <si>
    <t>გზების მიმდინარე შეკეთება</t>
  </si>
  <si>
    <t>მათ შორის:                                                      ა) ქუჩების ორმული შეკეთება</t>
  </si>
  <si>
    <t>გარე განათება</t>
  </si>
  <si>
    <t>აქედან:                                                                ა) გარე განათების ელ. ენერგიის ხარჯების ანაზღაურება</t>
  </si>
  <si>
    <t>ბ) გარე განათების ქსელის მოვლა-პატრონობა</t>
  </si>
  <si>
    <t>სანიაღვრე არხებისა და სატუმბო სადგურების მშენებლობა, რეაბილიტაცია და ექსპლოატაცია</t>
  </si>
  <si>
    <t>ბინათმშენებლობა</t>
  </si>
  <si>
    <t>4.2</t>
  </si>
  <si>
    <t>ბ) მრავალბინიანი ს/სახლების სადარბაზოების და კიბის უჯრედების კაპ. შეკეთება</t>
  </si>
  <si>
    <t>გ) მრავალბინიანი ს/სახლების ფასადების კაპ. შეკეთება</t>
  </si>
  <si>
    <t>დ) მრავალსართულიანი ს/სახლების სახურავების კაპ. შეკეთება</t>
  </si>
  <si>
    <t>ვ) მრავალსართულიანი ს/სახლების ფასადების კაპიტალური შეკეთების პროექტირების შესყიდვა-ექსპერტიზით</t>
  </si>
  <si>
    <t>მათ შორის:                                                ა) მრავალსართულიანი ს/სახლების სადარბაზოებისა და კიბის უჯრედების კაპ. შეკეთების პროექტირების შესყიდვა-ექსპერტიზით</t>
  </si>
  <si>
    <t>4.3</t>
  </si>
  <si>
    <t>საბინაო ფონდის მოვლა-პატრონობა</t>
  </si>
  <si>
    <t xml:space="preserve">მუნიციპალიტეტის ბალანსზე რიცხული შენობების რეაბილიტაცია და ექსპლოატაცია </t>
  </si>
  <si>
    <t>5.1</t>
  </si>
  <si>
    <t>აქედან: მუნიციპალიტეტის ტერიტორიულ ერთეულებში მერის რწმუნებულების ადმინისტრაციული შენობების პროექტირება</t>
  </si>
  <si>
    <t>6</t>
  </si>
  <si>
    <t>კეთილმოწყობის ღონისძიებები</t>
  </si>
  <si>
    <t>6.1</t>
  </si>
  <si>
    <t>აქედან:                                                         საზოგადოებრივი სივრცეების მოწყობა-რეაბილიტაცია, ექსპლოატაცია</t>
  </si>
  <si>
    <t>ატრაქციონებისა და ტრენაჟორების შეძენა-მონტაჟი</t>
  </si>
  <si>
    <t>სასაფლაოების მოვლა-პატრონობა</t>
  </si>
  <si>
    <t>7</t>
  </si>
  <si>
    <t>8</t>
  </si>
  <si>
    <t>სერვისების ცენტრის ხელშეწყობა</t>
  </si>
  <si>
    <t>6.3</t>
  </si>
  <si>
    <t>სამშენებლო სამუშაოების ტექნიკური ზედამხედველობის მომსახურება</t>
  </si>
  <si>
    <t>9</t>
  </si>
  <si>
    <t>10</t>
  </si>
  <si>
    <t>11</t>
  </si>
  <si>
    <t>მელიორაციის ხელშეწყობა</t>
  </si>
  <si>
    <t>III.  დასუფთავება და გარემოს დაცვა</t>
  </si>
  <si>
    <t>მათ შორის:                                                    დასუფთავება და ნაჩენების გატანა</t>
  </si>
  <si>
    <t>დასუფთავების მოსაკრებლის ადმინისტრირება</t>
  </si>
  <si>
    <t>გამწვანების სამუშაოები</t>
  </si>
  <si>
    <t>ბ) სანერგე მეურნეობის მოწყობის პროექტირების შესყიდვა-ექსპერტიზით</t>
  </si>
  <si>
    <t xml:space="preserve">გამწვანებული ტერიტორიების მოვლა-პატრონობა </t>
  </si>
  <si>
    <t>3.5</t>
  </si>
  <si>
    <t>მდინარე კაპარჭის გაწმენდა, პალიასტომის ტბის ჰიდროდინამიური რეჟიმის აღდგენა</t>
  </si>
  <si>
    <t>IV. განათლება</t>
  </si>
  <si>
    <t>V. კულტურა, რელიგია, ახალგაზრდობა და სპორტი</t>
  </si>
  <si>
    <t>VI. ჯანმრთელობის დაცვა და სოციალური უზრუნველყოფა</t>
  </si>
  <si>
    <t>IV. ganaTleba</t>
  </si>
  <si>
    <t>სკოლამდელი დაწესებულებების რეაბილიტაცია</t>
  </si>
  <si>
    <t>მათ შორის:                               სკოლამდელი დაწესებულებების ფუნქციონირება                               (ა(ა)იპ "თვითმმართველი ქალაქ ფოთის სკოლამდელი სააღმზდელო გაერთიანება")</t>
  </si>
  <si>
    <t xml:space="preserve">საჯარო სკოლების მცირე სარეაბილიტაციო სამუშაოები </t>
  </si>
  <si>
    <t>მათ შორის:                                          სპორტის სფეროს განვითარება</t>
  </si>
  <si>
    <t>სპორტული დაწესებულებების ხელშეწყობა</t>
  </si>
  <si>
    <t>აქედან:                                                                   ა) რაგბის სასპორტო სკოლის ხელშეწყობა</t>
  </si>
  <si>
    <t>ბ) ხელბურთის კლუბის "ოქროს ვერძი" ხელშეწყობა</t>
  </si>
  <si>
    <t>მათ შორის:                                                         ა)  ახალგაზრდული ინიციატივების მხარდაჭერა</t>
  </si>
  <si>
    <t>სპორტისა და ტურიზმის ცენტრის ხელშწყობა</t>
  </si>
  <si>
    <t>კაპიტალური დაბანდებები სპორტის სფეროში</t>
  </si>
  <si>
    <t>მათ შორის:                                                                ა) მინი სტადიონების მოწყობა</t>
  </si>
  <si>
    <t xml:space="preserve">კულტურის სფეროს განვითარება  </t>
  </si>
  <si>
    <t>აქედან:                                       კულტურის სფეროს დაწესებულებების ხელშეწყობა</t>
  </si>
  <si>
    <t>ბ) არჩილ ხორავას სახელობის სკოლისგარეშე სახელოვნებო სასწავლებლის ხელშეწყობა</t>
  </si>
  <si>
    <t>გ) მოსწავლე-ახალგაზრდობის შემოქმედების ცენტრის ხელშეწყობა</t>
  </si>
  <si>
    <t>დ) ფოლკლორის ცენტრის ხელშეწყობა</t>
  </si>
  <si>
    <t>ე) საგამოფენო დარბაზის ხელშეწყობა</t>
  </si>
  <si>
    <t>ვ) საბიბლიოთეკო გაერთიანების ხელშეწყობა</t>
  </si>
  <si>
    <t>კულტურული ღონისძიებები</t>
  </si>
  <si>
    <t>კაპიტალური დაბანდებები კულტურის სფეროში</t>
  </si>
  <si>
    <t xml:space="preserve">აქედან:                                                              ა) თეატრის ფასადის რეაბილიტაციის პროექტირების შესყიდვა-ექსპერტიზით </t>
  </si>
  <si>
    <r>
      <t xml:space="preserve">რელიგიური ორგანიზაციების ხელშეწყობა                         </t>
    </r>
    <r>
      <rPr>
        <i/>
        <sz val="7"/>
        <rFont val="AcadNusx"/>
      </rPr>
      <t xml:space="preserve">                (უფლისა ჩვენისა იესო ქრისტეს ბრწყინვალე აღდგომის სახელობის ფოთის საკათედრო ტაძარი)</t>
    </r>
  </si>
  <si>
    <r>
      <t xml:space="preserve">მათ შორის:                  საზოგადოებრივი ჯანდაცვის მომსახურება                                                       </t>
    </r>
    <r>
      <rPr>
        <i/>
        <sz val="7"/>
        <rFont val="AcadNusx"/>
      </rPr>
      <t>(ააიპ "თვითმმართველი ქალაქ ფოთის საზოგადოებრივი ჯანდაცვის ცენტრი")</t>
    </r>
  </si>
  <si>
    <t>ჯანდაცვის სხვა პროგრამები</t>
  </si>
  <si>
    <t>ონკოლოგიურ დაავადებათა გამოკვლევა და პრევენცია</t>
  </si>
  <si>
    <t>შშმ ბავშვთა რეაბილიტაციის დაფინანსება</t>
  </si>
  <si>
    <t>სოციალური დაცვა</t>
  </si>
  <si>
    <t xml:space="preserve">მათ შორის:                                                 სარიტუალო მომსახურეობა             </t>
  </si>
  <si>
    <t xml:space="preserve"> მარტოხელა მშობელთა დახმარება</t>
  </si>
  <si>
    <t>ბავშვთა ცენტრის ხელშეწყობა</t>
  </si>
  <si>
    <t>განსაკუთრებული საჭიროების მქონე ავადმყოფთა და დიალიზის პროგრამაში მონაწილეთა ტრანსპორტირება</t>
  </si>
  <si>
    <t>2008 წლის აგვისტოს მოვლენების დროს რუსეთის აგრესიის შედეგად დაღუპულთა ოჯახებისა და დაჭრილ მოქალაქეთა დახმარება</t>
  </si>
  <si>
    <t>მეორე მსოფლიო ომის მონაწილეთა, ამავე ომის შშმ პირთა და სხვა სახელმწიფოთა ტერიტორიული მთლიანობისათვის ბრძოლის მონაწილეთა დახმარება</t>
  </si>
  <si>
    <t>უსინათლოებისა და ყრუ-მუნჯთა მატერიალური დახმარება კომუნალური გადასახადების დასაფინანსებლად</t>
  </si>
  <si>
    <t>უსინათლოებისათვის წნევის გამზომი ხმოვანი აპარატების შეძენა</t>
  </si>
  <si>
    <t>სტუდენტთა ფინანსური მხარდაჭერა</t>
  </si>
  <si>
    <t>ოჯახური ძალადობის მსხვერპლთა დაცვის ღონისძიებები</t>
  </si>
  <si>
    <t>სოციალური მომსახურების ცენტრის ხელშეწყობა</t>
  </si>
  <si>
    <t xml:space="preserve">         საფინანსო-საბიუჯეტო სამსახურის უფროსი</t>
  </si>
  <si>
    <t>მათ შორის:                                                                 ა) ქუჩების რეაბილიტაციის პროექტირების შესყიდვა-ექსპერტიზით</t>
  </si>
  <si>
    <t>აქედან:                                                                      ა) სანერგე მეურნეობის მოწყობა</t>
  </si>
  <si>
    <t xml:space="preserve">მათ შორის:                                                               ა)  სახელოვნებო სამხატვრო სასწავლებლის ხელშეწყობა     </t>
  </si>
  <si>
    <t>აქედან:                                                                მოსახლეობის სტაციონარული მკურნალობის პროგრამა</t>
  </si>
  <si>
    <t>მათ შორის:                                                           ა) საახალწლო ქალაქგაფორმებისათვის ინვენტარის შეძენა თანმდევი მომსახურებით (მონტაჟი)</t>
  </si>
  <si>
    <t>ბ) მრავალბინიანი ს/სახლების ეზოების კეთილმოწყობა</t>
  </si>
  <si>
    <t>sul adgilobrivi biujetis asigneba</t>
  </si>
  <si>
    <t>klasifikaciis kodi</t>
  </si>
  <si>
    <t>sul asignebebis jami</t>
  </si>
  <si>
    <t>საფინანსო-საბიუჯეტო სამსახურის უფროსი</t>
  </si>
  <si>
    <t>აქედან:                                                  მრავალსართულიანი ს/სახლების ფასადების, სახურავებისა და სადარბაზოების რეაბილიტაცია</t>
  </si>
  <si>
    <t>ზ) აღმაშენებლის ქუჩის #14, #16, #21 ს/სახლების სახურავების კაპ. შეკეთებისა და კედლებიდან ფილების დემონტაჟის სამუშაოების პროექტირება-ექსპერტიზა</t>
  </si>
  <si>
    <t xml:space="preserve">აქედან:                                                                    ა) ჭავჭავაძის ქუჩის #154-ში მდებარე #14 სკოლამდელი სააღმზრდელო დაწესებულების ეზოს კეთილმოწყობის პროექტირება-ექსპერტიზა </t>
  </si>
  <si>
    <t>ბ) #11; #12; #13 სკოლამდელი სააღმზრდელო დაწესებულებების კაპ. შეკეთება</t>
  </si>
  <si>
    <t>გ) #11, #12, #13, #14, #15, #17 სკოლამდელი სააღმზრდელო დაწესებულებების კაპ. შეკეთება</t>
  </si>
  <si>
    <t xml:space="preserve">მრავალსართულიანი ს/სახლების ლიფტების რეაბილიტაცია, ექსპლოატაცია </t>
  </si>
  <si>
    <t>აქედან:                                      მრავალსართულიანი ს/სახლების ლიფტების მოვლა-პატრონობა</t>
  </si>
  <si>
    <t>ე) მრავალბინიანი ს/სახლების სახურავების რეაბილიტაციის პროექტირების შესყიდვა-ექსპერტიზით</t>
  </si>
  <si>
    <t>გ) მრავალწლიანი ხის ნარგავების შესყიდვა</t>
  </si>
  <si>
    <t>დ) #1, #6, #9, #11, #12, #15, #17 სკოლამდელი საააღმზრდელო დაწესებულებების სარემონტო სამუშაოები</t>
  </si>
  <si>
    <t>ბ) მინი სპორტული მოედნების კაპ. შეკეთება</t>
  </si>
  <si>
    <t>გ) ნ. ჟვანიას ქუჩაზე სპორტული დარბაზის კაპ. შეკეთება</t>
  </si>
  <si>
    <t>საფეხბურთო კლუბი კოლხეთი 1913-ის ხელშეწყობა</t>
  </si>
  <si>
    <t>ფენილკეტონურიით და ცელიაკიით დაავადებულთა (18 წლამდე ასაკის) კვებითი დანამატებით უზრუნველყოფა</t>
  </si>
  <si>
    <t xml:space="preserve">qalaq foTis municipalitetis 2020 wlis 6 Tvis ბiujetis gadasaxdelebis angariSi sabiujeto klasifikaciis mixedviT </t>
  </si>
  <si>
    <t xml:space="preserve">qalaq foTis municipalitetis 2020 wlis 6 Tvis biujetis gadasaxdelebis angariSi sabiujeto klasifikaciis mixedviT </t>
  </si>
  <si>
    <t>6 თვე</t>
  </si>
  <si>
    <t>საგანგებო მდგომარეობასთან დაკავშირებულ ღონისძიებათა მიზნობრივი პროგრამა</t>
  </si>
  <si>
    <t>ვ)  თამარ მეფის ქუჩის რეაბილიტაციის სამუშაოები</t>
  </si>
  <si>
    <t>ე)  ბერდიანსკის ქუჩის რეაბილიტაციის სამუშაოები</t>
  </si>
  <si>
    <t>დ)  თავდადებულის ქუჩის რეაბილიტაციის სამუშაოები</t>
  </si>
  <si>
    <t>საგზაო ნიშნები და უსაფრთხოება</t>
  </si>
  <si>
    <t>მათ შორის:                                                      ა)  სათვალთვალო ვიდეო-კამერების მოწყობა</t>
  </si>
  <si>
    <t>ქუჩების სარემონტო სამუშაოები</t>
  </si>
  <si>
    <t>მათ შორის:                                                      ა)  ქუჩების დაგრეიდერება</t>
  </si>
  <si>
    <t>ბ) ქუჩების ორმული შეკეთება</t>
  </si>
  <si>
    <t>აქედან:                                                                  სატუმბო სადგურების ელ. ენერგიის ხარჯების ანაზღაურება</t>
  </si>
  <si>
    <t xml:space="preserve"> სანიაღვრე არხებისა და სატუმბო სადგურების მოვლა-პატრონობა</t>
  </si>
  <si>
    <t>სამელიორაციო სამუშაოები</t>
  </si>
  <si>
    <t>თ) აღმაშენებლის ქუჩის #14, #16, #21 მრავალბინიანი ს/სახლების სამშენებლო სამუშაოები</t>
  </si>
  <si>
    <t>ი) აღმაშენებლის ქუჩის მრავალბინიანი ს/სახლების რეაბილიტაცია (ფასდების შეფუთვა და მანსარდის მოწყობა)</t>
  </si>
  <si>
    <t>კ)  სტიქიის შედეგად დაზიანებული სხვადასხვა შენობა-ნაგებობების აღდგენისათვის სარეზერვო ფონდიდან თანხის გამოყოფის შესახებ</t>
  </si>
  <si>
    <t>4.4</t>
  </si>
  <si>
    <t>დ) დიდების მემორიალის რეაბილიტაციის პროექტირება</t>
  </si>
  <si>
    <t>ე) დიდების მემორიალის კაპ. შეკეთება</t>
  </si>
  <si>
    <t xml:space="preserve">ვ) კუნძულის სანაპირო ზოლისა და მისასვლელი გზების რეაბილიტაცია </t>
  </si>
  <si>
    <t>ზ) ავტობუსების ავტოპარკის მშენებლობა</t>
  </si>
  <si>
    <t>თ)  საქალაქო ავტობუსების გაჩერებების მოწყობა</t>
  </si>
  <si>
    <t xml:space="preserve">ი)  ცენტრალური კულტურისა და დასვენების პარკის მოწყობა   </t>
  </si>
  <si>
    <t>კ)  მარტოწყალას ტბაზე სათევზაო ინფრასტრუქტურის მოწყობისა და ტერიტორიის კეთილმოწყობის სამუშაოების პროექტირება-ექსპერტიზა</t>
  </si>
  <si>
    <t>ლ)  მარტოწყალას ტბაზე სათევზაო ინფრასტრუქტურის მოწყობისა და ტერიტორიის კეთილმოწყობის სამუშაოები</t>
  </si>
  <si>
    <t>6.2.1</t>
  </si>
  <si>
    <t>6.2.2</t>
  </si>
  <si>
    <t>ატრაქციონებისა და ტრენაჟორების შეძენა-მონტაჟის პროექტირების შესყიდვა ექსპერტიზით</t>
  </si>
  <si>
    <t>ე) #1, #2, #3, #5, #6, #7, ##9-17 სკოლამდელი სააღმზრდელო დაწესებულებების ელ. სამონტაჟი სამუშაოები</t>
  </si>
  <si>
    <t>ბ) ევროკავშირისა და ნატოს დღეები ფოთში</t>
  </si>
  <si>
    <t>გ) ინტელექტუალური თამაშები</t>
  </si>
  <si>
    <t>დ) რეგიონალური სასკოლო ოლიმპიადისთვის მხიარულ სტარტებში, მინი ფეხბურთში, მინი კალათბურთში (3X3)  და ხელბურთში მონაწილეების ფორმებით უზრუნველყოფა</t>
  </si>
  <si>
    <t>ე) ზურაბ სარსანიას სახელობის საერთაშორისო ტურნირი კრივში</t>
  </si>
  <si>
    <t>ვ) ქალაქ ფოთის ღია პირველობა ჭიდაობა ძიუდოში</t>
  </si>
  <si>
    <t>ზ) ვიქტორ კრატასიუკის სახელობის რეგატა კანოეთ და ბაიდარებით ნიჩბოსნობაში</t>
  </si>
  <si>
    <t>თ) წლის განმავლობაში წარმატებული სპორტსმენებისთვის პრემიალური ხარჯები</t>
  </si>
  <si>
    <t>ი) წლის საუკეთესო სპორტსმენებისა და მწვრთნელების დაჯილდოება</t>
  </si>
  <si>
    <t>კ) სხვა გაუთვალისწინებელი სპორტული და ახალგაზრდული ღონისძიებები</t>
  </si>
  <si>
    <t>ლ) სხვადასხვა სპორტულ და ახალგაზრდულ ღონისძიებებში მონაწილეთა ტრანსპორტირება</t>
  </si>
  <si>
    <t>დ) ბესიკის ქუჩა N31-ში მდ. კაპარჭის ტერიტორიაზე სანიჩბოსნო ბაზის მშენებლობა</t>
  </si>
  <si>
    <t>მათ შორის:                                                                 ა)   26 მაისი - საქართველოს დამოუკიდებლობის დღისადმი მიძღვნილი ღონისძიება</t>
  </si>
  <si>
    <t>ბ) საგანმანათლებლო მედია პროექტი "ეტალონი"</t>
  </si>
  <si>
    <t>გ) საგანმანათლებლო პროექტი "ვარსკვლავთცვენა"</t>
  </si>
  <si>
    <t>დ)   3-8 მარტი - დედისა და ქალთა დღისადმი მიძღვნილი ღონისძიება (ქალთა სექტორის გაძლიერება)</t>
  </si>
  <si>
    <t>ე)   ქალაქის დღე</t>
  </si>
  <si>
    <t>ვ) ბოლო ზარისადმი მიძღვნილი ღონისძიება</t>
  </si>
  <si>
    <t>ზ) ქალაქური ამბები</t>
  </si>
  <si>
    <t>თ) საპატიო მოქალაქეთა დაჯილდოება</t>
  </si>
  <si>
    <t>ი) შობა-ახალი წლისადმი მიძღვნილი ღონისძიება</t>
  </si>
  <si>
    <t>კ) ქალაქ ფოთის მუნიციპალიტეტში მოღვაწე კულტურის, ხელოვნების განათლების მუშაკების, დამსახურებული საზოგადო მოღვაწეების, სხვადასხვა ღონისძიებებში გამარჯვებული ახალგაზრდების და სკოლის წარჩინებულ მოსწავლეთა მატერიალური წახალისება (ჯილდო)</t>
  </si>
  <si>
    <t>ლ) სხვა გაუთვალისწინებელი კულტურული ღონისძიებები</t>
  </si>
  <si>
    <t>მ) სხვადასხვა კულტურულ ღონისძიებებში მონაწილეთა  ტრანსპორტირება</t>
  </si>
  <si>
    <t xml:space="preserve">ბ) ვალერიან გუნიას სახელობის პროფესიული სახელმწიფო თეატრის შენობის რეაბილიტაცია </t>
  </si>
  <si>
    <t>2.7</t>
  </si>
  <si>
    <t>2.8</t>
  </si>
  <si>
    <t>კოხლეარული იმპლანტით მოსარგებლე ბენეფიციართა დახმარება</t>
  </si>
  <si>
    <t>დაწყებითი კლასის მოსწავლეთა პროფილაქტიკური გამოკვლევა</t>
  </si>
  <si>
    <r>
      <t>ჯანდაცვის ობიექტების მშენებლობა, რეაბილიტაცია</t>
    </r>
    <r>
      <rPr>
        <i/>
        <sz val="7"/>
        <rFont val="AcadNusx"/>
      </rPr>
      <t xml:space="preserve"> (9 აპრილის ხეივანი #26-ში მდებარე ა(ა)იპ თვითმმართველი ქალაქ ფოთის საზოგადოებრივი ჯანდაცვის ცეტრის შენობის სარემონტო სამუშაოების პროექტირების შესყიდვა ექსპერტიზით)</t>
    </r>
  </si>
  <si>
    <t>გ) სახელმწიფო დროშების შეძენა</t>
  </si>
  <si>
    <t>ბ) ლარნაკას ქუჩის ჩიხის მოხრეშვა-დაგრეიდერება</t>
  </si>
  <si>
    <t>მრავალბინიანი ს/სახლების გარე საკანალიზაციო ქსელისა და სარდაფების მოწყობა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</si>
  <si>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</si>
  <si>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</si>
  <si>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</si>
  <si>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</si>
  <si>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</si>
  <si>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</si>
  <si>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</si>
  <si>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</si>
  <si>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</si>
  <si>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</si>
  <si>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</si>
  <si>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</si>
  <si>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</si>
  <si>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ხუთი და მეტშვილიანი ოჯახების დახმარება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</si>
</sst>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"/>
  </numFmts>
  <fonts count="25" x14ac:knownFonts="1">
    <font>
      <sz val="10"/>
      <name val="Arial Cyr"/>
      <charset val="204"/>
    </font>
    <font>
      <sz val="8"/>
      <name val="Arial Cyr"/>
      <charset val="204"/>
    </font>
    <font>
      <sz val="8"/>
      <name val="AcadNusx"/>
    </font>
    <font>
      <b/>
      <sz val="10"/>
      <name val="AcadNusx"/>
    </font>
    <font>
      <b/>
      <sz val="8"/>
      <name val="AcadNusx"/>
    </font>
    <font>
      <b/>
      <sz val="12"/>
      <name val="AcadNusx"/>
    </font>
    <font>
      <b/>
      <i/>
      <sz val="8"/>
      <name val="AcadNusx"/>
    </font>
    <font>
      <i/>
      <sz val="8"/>
      <name val="AcadNusx"/>
    </font>
    <font>
      <sz val="9"/>
      <name val="AcadNusx"/>
    </font>
    <font>
      <b/>
      <i/>
      <sz val="7"/>
      <name val="AcadNusx"/>
    </font>
    <font>
      <i/>
      <sz val="10"/>
      <name val="AcadNusx"/>
    </font>
    <font>
      <sz val="10"/>
      <name val="AcadNusx"/>
    </font>
    <font>
      <b/>
      <sz val="9"/>
      <name val="AcadNusx"/>
    </font>
    <font>
      <b/>
      <i/>
      <sz val="6"/>
      <name val="AcadNusx"/>
    </font>
    <font>
      <sz val="10"/>
      <name val="Arial"/>
      <family val="2"/>
      <charset val="204"/>
    </font>
    <font>
      <sz val="7"/>
      <name val="AcadNusx"/>
    </font>
    <font>
      <b/>
      <sz val="10"/>
      <name val="Times New Roman"/>
      <family val="1"/>
    </font>
    <font>
      <b/>
      <i/>
      <sz val="10"/>
      <name val="AcadNusx"/>
    </font>
    <font>
      <b/>
      <i/>
      <sz val="7"/>
      <name val="Sylfaen"/>
      <family val="1"/>
    </font>
    <font>
      <b/>
      <i/>
      <sz val="6.5"/>
      <name val="AcadNusx"/>
    </font>
    <font>
      <i/>
      <sz val="7"/>
      <name val="AcadNusx"/>
    </font>
    <font>
      <b/>
      <i/>
      <sz val="12"/>
      <name val="AcadNusx"/>
    </font>
    <font>
      <b/>
      <i/>
      <sz val="12"/>
      <name val="Times New Roman"/>
      <family val="1"/>
      <charset val="204"/>
    </font>
    <font>
      <b/>
      <i/>
      <sz val="9"/>
      <name val="AcadNusx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textRotation="90" wrapText="1"/>
    </xf>
    <xf numFmtId="180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180" fontId="2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0" fillId="2" borderId="0" xfId="0" applyFont="1" applyFill="1"/>
    <xf numFmtId="0" fontId="24" fillId="2" borderId="0" xfId="0" applyFont="1" applyFill="1"/>
    <xf numFmtId="0" fontId="4" fillId="2" borderId="0" xfId="0" applyFont="1" applyFill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180" fontId="2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180" fontId="2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2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0" fontId="21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_cxrili 30.12.2008 BOLOOOO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30"/>
  <sheetViews>
    <sheetView showZeros="0" tabSelected="1" zoomScale="110" zoomScaleNormal="110" workbookViewId="0">
      <pane xSplit="2" ySplit="9" topLeftCell="C10" activePane="bottomRight" state="frozen"/>
      <selection activeCell="A21" sqref="A21:V21"/>
      <selection pane="topRight" activeCell="A21" sqref="A21:V21"/>
      <selection pane="bottomLeft" activeCell="A21" sqref="A21:V21"/>
      <selection pane="bottomRight" activeCell="B18" sqref="B18:V18"/>
    </sheetView>
  </sheetViews>
  <sheetFormatPr defaultRowHeight="11.25" x14ac:dyDescent="0.2"/>
  <cols>
    <col min="1" max="1" width="3" style="1" customWidth="1"/>
    <col min="2" max="2" width="30" style="1" customWidth="1"/>
    <col min="3" max="3" width="6.140625" style="2" customWidth="1"/>
    <col min="4" max="4" width="5.85546875" style="2" customWidth="1"/>
    <col min="5" max="5" width="5.28515625" style="2" customWidth="1"/>
    <col min="6" max="6" width="5.42578125" style="2" customWidth="1"/>
    <col min="7" max="7" width="6.7109375" style="2" customWidth="1"/>
    <col min="8" max="8" width="4.5703125" style="2" customWidth="1"/>
    <col min="9" max="10" width="4.85546875" style="2" customWidth="1"/>
    <col min="11" max="11" width="4.7109375" style="2" customWidth="1"/>
    <col min="12" max="12" width="5.140625" style="2" customWidth="1"/>
    <col min="13" max="13" width="8.42578125" style="2" customWidth="1"/>
    <col min="14" max="14" width="8" style="2" customWidth="1"/>
    <col min="15" max="15" width="8.140625" style="2" customWidth="1"/>
    <col min="16" max="16" width="4.140625" style="2" customWidth="1"/>
    <col min="17" max="17" width="5" style="2" customWidth="1"/>
    <col min="18" max="18" width="4.140625" style="2" customWidth="1"/>
    <col min="19" max="19" width="4.7109375" style="2" customWidth="1"/>
    <col min="20" max="20" width="5" style="2" customWidth="1"/>
    <col min="21" max="21" width="5.85546875" style="2" customWidth="1"/>
    <col min="22" max="22" width="4.42578125" style="2" customWidth="1"/>
    <col min="23" max="23" width="5.85546875" style="2" customWidth="1"/>
    <col min="24" max="25" width="5.85546875" style="1" customWidth="1"/>
    <col min="26" max="16384" width="9.140625" style="1"/>
  </cols>
  <sheetData>
    <row r="1" spans="1:25" ht="10.5" customHeight="1" x14ac:dyDescent="0.2">
      <c r="B1" s="14"/>
      <c r="T1" s="89"/>
      <c r="U1" s="89"/>
      <c r="V1" s="89"/>
    </row>
    <row r="2" spans="1:25" ht="15" customHeight="1" x14ac:dyDescent="0.2">
      <c r="A2" s="90" t="s">
        <v>53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5" ht="12.75" customHeight="1" x14ac:dyDescent="0.25">
      <c r="A3" s="91" t="s">
        <v>181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</row>
    <row r="4" spans="1:25" ht="12.75" customHeight="1" x14ac:dyDescent="0.25">
      <c r="A4" s="91" t="s">
        <v>31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</row>
    <row r="5" spans="1:25" ht="12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92" t="s">
        <v>30</v>
      </c>
      <c r="U5" s="92"/>
      <c r="V5" s="92"/>
    </row>
    <row r="6" spans="1:25" ht="12.75" customHeight="1" x14ac:dyDescent="0.2">
      <c r="A6" s="83" t="s">
        <v>0</v>
      </c>
      <c r="B6" s="83" t="s">
        <v>1</v>
      </c>
      <c r="C6" s="85" t="s">
        <v>22</v>
      </c>
      <c r="D6" s="93" t="s">
        <v>16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85" t="s">
        <v>15</v>
      </c>
      <c r="V6" s="85" t="s">
        <v>21</v>
      </c>
      <c r="W6" s="1"/>
    </row>
    <row r="7" spans="1:25" ht="13.5" customHeight="1" x14ac:dyDescent="0.2">
      <c r="A7" s="83"/>
      <c r="B7" s="83"/>
      <c r="C7" s="85"/>
      <c r="D7" s="85" t="s">
        <v>20</v>
      </c>
      <c r="E7" s="85" t="s">
        <v>2</v>
      </c>
      <c r="F7" s="84" t="s">
        <v>17</v>
      </c>
      <c r="G7" s="84"/>
      <c r="H7" s="84"/>
      <c r="I7" s="84"/>
      <c r="J7" s="84"/>
      <c r="K7" s="84"/>
      <c r="L7" s="84"/>
      <c r="M7" s="84"/>
      <c r="N7" s="84"/>
      <c r="O7" s="84"/>
      <c r="P7" s="85" t="s">
        <v>11</v>
      </c>
      <c r="Q7" s="85" t="s">
        <v>12</v>
      </c>
      <c r="R7" s="85" t="s">
        <v>13</v>
      </c>
      <c r="S7" s="85" t="s">
        <v>14</v>
      </c>
      <c r="T7" s="85" t="s">
        <v>47</v>
      </c>
      <c r="U7" s="85"/>
      <c r="V7" s="85"/>
      <c r="W7" s="1"/>
    </row>
    <row r="8" spans="1:25" ht="11.25" customHeight="1" x14ac:dyDescent="0.2">
      <c r="A8" s="83"/>
      <c r="B8" s="83"/>
      <c r="C8" s="85"/>
      <c r="D8" s="85"/>
      <c r="E8" s="85"/>
      <c r="F8" s="85" t="s">
        <v>19</v>
      </c>
      <c r="G8" s="84" t="s">
        <v>18</v>
      </c>
      <c r="H8" s="84"/>
      <c r="I8" s="84"/>
      <c r="J8" s="84"/>
      <c r="K8" s="84"/>
      <c r="L8" s="84"/>
      <c r="M8" s="84"/>
      <c r="N8" s="84"/>
      <c r="O8" s="84"/>
      <c r="P8" s="85"/>
      <c r="Q8" s="85"/>
      <c r="R8" s="85"/>
      <c r="S8" s="85"/>
      <c r="T8" s="85"/>
      <c r="U8" s="85"/>
      <c r="V8" s="85"/>
      <c r="W8" s="1"/>
    </row>
    <row r="9" spans="1:25" ht="110.25" customHeight="1" x14ac:dyDescent="0.2">
      <c r="A9" s="83"/>
      <c r="B9" s="83"/>
      <c r="C9" s="85"/>
      <c r="D9" s="85"/>
      <c r="E9" s="85"/>
      <c r="F9" s="85"/>
      <c r="G9" s="3" t="s">
        <v>3</v>
      </c>
      <c r="H9" s="3" t="s">
        <v>4</v>
      </c>
      <c r="I9" s="3" t="s">
        <v>5</v>
      </c>
      <c r="J9" s="3" t="s">
        <v>6</v>
      </c>
      <c r="K9" s="3" t="s">
        <v>7</v>
      </c>
      <c r="L9" s="3" t="s">
        <v>8</v>
      </c>
      <c r="M9" s="3" t="s">
        <v>9</v>
      </c>
      <c r="N9" s="3" t="s">
        <v>52</v>
      </c>
      <c r="O9" s="3" t="s">
        <v>10</v>
      </c>
      <c r="P9" s="85"/>
      <c r="Q9" s="85"/>
      <c r="R9" s="85"/>
      <c r="S9" s="85"/>
      <c r="T9" s="85"/>
      <c r="U9" s="85"/>
      <c r="V9" s="85"/>
    </row>
    <row r="10" spans="1:25" x14ac:dyDescent="0.2">
      <c r="A10" s="83"/>
      <c r="B10" s="83"/>
      <c r="C10" s="4">
        <v>1</v>
      </c>
      <c r="D10" s="4">
        <v>2</v>
      </c>
      <c r="E10" s="4">
        <v>21</v>
      </c>
      <c r="F10" s="4">
        <v>22</v>
      </c>
      <c r="G10" s="4">
        <v>221</v>
      </c>
      <c r="H10" s="4">
        <v>222</v>
      </c>
      <c r="I10" s="4">
        <v>223</v>
      </c>
      <c r="J10" s="4">
        <v>224</v>
      </c>
      <c r="K10" s="4">
        <v>225</v>
      </c>
      <c r="L10" s="4">
        <v>226</v>
      </c>
      <c r="M10" s="4">
        <v>227</v>
      </c>
      <c r="N10" s="4">
        <v>228</v>
      </c>
      <c r="O10" s="4">
        <v>229</v>
      </c>
      <c r="P10" s="4">
        <v>23</v>
      </c>
      <c r="Q10" s="4">
        <v>24</v>
      </c>
      <c r="R10" s="4">
        <v>25</v>
      </c>
      <c r="S10" s="4">
        <v>26</v>
      </c>
      <c r="T10" s="4">
        <v>27</v>
      </c>
      <c r="U10" s="4">
        <v>28</v>
      </c>
      <c r="V10" s="4">
        <v>29</v>
      </c>
      <c r="W10" s="1"/>
    </row>
    <row r="11" spans="1:25" ht="12" customHeight="1" x14ac:dyDescent="0.2">
      <c r="A11" s="4">
        <v>1</v>
      </c>
      <c r="B11" s="4">
        <v>2</v>
      </c>
      <c r="C11" s="4">
        <v>4</v>
      </c>
      <c r="D11" s="4">
        <v>5</v>
      </c>
      <c r="E11" s="4">
        <v>6</v>
      </c>
      <c r="F11" s="4">
        <v>7</v>
      </c>
      <c r="G11" s="4">
        <v>8</v>
      </c>
      <c r="H11" s="4">
        <v>9</v>
      </c>
      <c r="I11" s="4">
        <v>10</v>
      </c>
      <c r="J11" s="4">
        <v>11</v>
      </c>
      <c r="K11" s="4">
        <v>12</v>
      </c>
      <c r="L11" s="4">
        <v>13</v>
      </c>
      <c r="M11" s="4">
        <v>14</v>
      </c>
      <c r="N11" s="4">
        <v>15</v>
      </c>
      <c r="O11" s="4">
        <v>16</v>
      </c>
      <c r="P11" s="4">
        <v>17</v>
      </c>
      <c r="Q11" s="4">
        <v>18</v>
      </c>
      <c r="R11" s="4">
        <v>19</v>
      </c>
      <c r="S11" s="4">
        <v>20</v>
      </c>
      <c r="T11" s="4">
        <v>21</v>
      </c>
      <c r="U11" s="4">
        <v>22</v>
      </c>
      <c r="V11" s="4">
        <v>23</v>
      </c>
    </row>
    <row r="12" spans="1:25" ht="24.75" customHeight="1" x14ac:dyDescent="0.2">
      <c r="A12" s="4"/>
      <c r="B12" s="6" t="s">
        <v>41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6"/>
      <c r="W12" s="1"/>
    </row>
    <row r="13" spans="1:25" ht="12.75" customHeight="1" x14ac:dyDescent="0.2">
      <c r="A13" s="4"/>
      <c r="B13" s="7" t="s">
        <v>23</v>
      </c>
      <c r="C13" s="9">
        <f t="shared" ref="C13:C18" si="0">D13+U13+V13</f>
        <v>9910.4</v>
      </c>
      <c r="D13" s="9">
        <f t="shared" ref="D13:D18" si="1">E13+F13+P13+Q13+R13+S13+T13</f>
        <v>8106</v>
      </c>
      <c r="E13" s="9">
        <f>E23+naerti2!E9+naerti2!E18+naerti2!E27+naerti3!E9+naerti3!E18</f>
        <v>1434.6</v>
      </c>
      <c r="F13" s="9">
        <f t="shared" ref="F13:F18" si="2">G13+H13+I13+J13+K13+L13+M13+N13+O13</f>
        <v>2004.1999999999998</v>
      </c>
      <c r="G13" s="9">
        <f>G23+naerti2!G9+naerti2!G18+naerti2!G27+naerti3!G9+naerti3!G18</f>
        <v>196.8</v>
      </c>
      <c r="H13" s="9">
        <f>H23+naerti2!H9+naerti2!H18+naerti2!H27+naerti3!H9+naerti3!H18</f>
        <v>19.400000000000002</v>
      </c>
      <c r="I13" s="9">
        <f>I23+naerti2!I9+naerti2!I18+naerti2!I27+naerti3!I9+naerti3!I18</f>
        <v>119.60000000000001</v>
      </c>
      <c r="J13" s="9">
        <f>J23+naerti2!J9+naerti2!J18+naerti2!J27+naerti3!J9+naerti3!J18</f>
        <v>13.2</v>
      </c>
      <c r="K13" s="9">
        <f>K23+naerti2!K9+naerti2!K18+naerti2!K27+naerti3!K9+naerti3!K18</f>
        <v>0</v>
      </c>
      <c r="L13" s="9">
        <f>L23+naerti2!L9+naerti2!L18+naerti2!L27+naerti3!L9+naerti3!L18</f>
        <v>0</v>
      </c>
      <c r="M13" s="9">
        <f>M23+naerti2!M9+naerti2!M18+naerti2!M27+naerti3!M9+naerti3!M18</f>
        <v>0</v>
      </c>
      <c r="N13" s="9">
        <f>N23+naerti2!N9+naerti2!N18+naerti2!N27+naerti3!N9+naerti3!N18</f>
        <v>81.900000000000006</v>
      </c>
      <c r="O13" s="9">
        <f>O23+naerti2!O9+naerti2!O18+naerti2!O27+naerti3!O9+naerti3!O18</f>
        <v>1573.2999999999997</v>
      </c>
      <c r="P13" s="9">
        <f>P23+naerti2!P9+naerti2!P18+naerti2!P27+naerti3!P9+naerti3!P18</f>
        <v>18.600000000000001</v>
      </c>
      <c r="Q13" s="9">
        <f>Q23+naerti2!Q9+naerti2!Q18+naerti2!Q27+naerti3!Q9+naerti3!Q18</f>
        <v>3526.8</v>
      </c>
      <c r="R13" s="9">
        <f>R23+naerti2!R9+naerti2!R18+naerti2!R27+naerti3!R9+naerti3!R18</f>
        <v>10</v>
      </c>
      <c r="S13" s="9">
        <f>S23+naerti2!S9+naerti2!S18+naerti2!S27+naerti3!S9+naerti3!S18</f>
        <v>582.20000000000005</v>
      </c>
      <c r="T13" s="9">
        <f>T23+naerti2!T9+naerti2!T18+naerti2!T27+naerti3!T9+naerti3!T18</f>
        <v>529.6</v>
      </c>
      <c r="U13" s="9">
        <f>U23+naerti2!U9+naerti2!U18+naerti2!U27+naerti3!U9+naerti3!U18</f>
        <v>1731</v>
      </c>
      <c r="V13" s="9">
        <f>V23+naerti2!V9+naerti2!V18+naerti2!V27+naerti3!V9+naerti3!V18</f>
        <v>73.400000000000006</v>
      </c>
      <c r="W13" s="1"/>
    </row>
    <row r="14" spans="1:25" ht="12.75" customHeight="1" x14ac:dyDescent="0.2">
      <c r="A14" s="4"/>
      <c r="B14" s="7" t="s">
        <v>24</v>
      </c>
      <c r="C14" s="9">
        <f t="shared" si="0"/>
        <v>0</v>
      </c>
      <c r="D14" s="9">
        <f t="shared" si="1"/>
        <v>0</v>
      </c>
      <c r="E14" s="9">
        <f>E24+naerti2!E10+naerti2!E19+naerti2!E28+naerti3!E10+naerti3!E19</f>
        <v>0</v>
      </c>
      <c r="F14" s="9">
        <f t="shared" si="2"/>
        <v>-59.3</v>
      </c>
      <c r="G14" s="9">
        <f>G24+naerti2!G10+naerti2!G19+naerti2!G28+naerti3!G10+naerti3!G19</f>
        <v>0</v>
      </c>
      <c r="H14" s="9">
        <f>H24+naerti2!H10+naerti2!H19+naerti2!H28+naerti3!H10+naerti3!H19</f>
        <v>0</v>
      </c>
      <c r="I14" s="9">
        <f>I24+naerti2!I10+naerti2!I19+naerti2!I28+naerti3!I10+naerti3!I19</f>
        <v>0</v>
      </c>
      <c r="J14" s="9">
        <f>J24+naerti2!J10+naerti2!J19+naerti2!J28+naerti3!J10+naerti3!J19</f>
        <v>0</v>
      </c>
      <c r="K14" s="9">
        <f>K24+naerti2!K10+naerti2!K19+naerti2!K28+naerti3!K10+naerti3!K19</f>
        <v>0</v>
      </c>
      <c r="L14" s="9">
        <f>L24+naerti2!L10+naerti2!L19+naerti2!L28+naerti3!L10+naerti3!L19</f>
        <v>13</v>
      </c>
      <c r="M14" s="9">
        <f>M24+naerti2!M10+naerti2!M19+naerti2!M28+naerti3!M10+naerti3!M19</f>
        <v>0</v>
      </c>
      <c r="N14" s="9">
        <f>N24+naerti2!N10+naerti2!N19+naerti2!N28+naerti3!N10+naerti3!N19</f>
        <v>5</v>
      </c>
      <c r="O14" s="9">
        <f>O24+naerti2!O10+naerti2!O19+naerti2!O28+naerti3!O10+naerti3!O19</f>
        <v>-77.3</v>
      </c>
      <c r="P14" s="9">
        <f>P24+naerti2!P10+naerti2!P19+naerti2!P28+naerti3!P10+naerti3!P19</f>
        <v>0</v>
      </c>
      <c r="Q14" s="9">
        <f>Q24+naerti2!Q10+naerti2!Q19+naerti2!Q28+naerti3!Q10+naerti3!Q19</f>
        <v>12.399999999999999</v>
      </c>
      <c r="R14" s="9">
        <f>R24+naerti2!R10+naerti2!R19+naerti2!R28+naerti3!R10+naerti3!R19</f>
        <v>0</v>
      </c>
      <c r="S14" s="9">
        <f>S24+naerti2!S10+naerti2!S19+naerti2!S28+naerti3!S10+naerti3!S19</f>
        <v>31.9</v>
      </c>
      <c r="T14" s="9">
        <f>T24+naerti2!T10+naerti2!T19+naerti2!T28+naerti3!T10+naerti3!T19</f>
        <v>15</v>
      </c>
      <c r="U14" s="9">
        <f>U24+naerti2!U10+naerti2!U19+naerti2!U28+naerti3!U10+naerti3!U19</f>
        <v>0</v>
      </c>
      <c r="V14" s="9">
        <f>V24+naerti2!V10+naerti2!V19+naerti2!V28+naerti3!V10+naerti3!V19</f>
        <v>0</v>
      </c>
      <c r="W14" s="1"/>
    </row>
    <row r="15" spans="1:25" ht="12.75" customHeight="1" x14ac:dyDescent="0.2">
      <c r="A15" s="4"/>
      <c r="B15" s="7" t="s">
        <v>25</v>
      </c>
      <c r="C15" s="9">
        <f t="shared" si="0"/>
        <v>4056.2</v>
      </c>
      <c r="D15" s="9">
        <f t="shared" si="1"/>
        <v>1446</v>
      </c>
      <c r="E15" s="9">
        <f>E25+naerti2!E11+naerti2!E20+naerti2!E29+naerti3!E11+naerti3!E20</f>
        <v>49.8</v>
      </c>
      <c r="F15" s="9">
        <f t="shared" si="2"/>
        <v>605.1</v>
      </c>
      <c r="G15" s="9">
        <f>G25+naerti2!G11+naerti2!G20+naerti2!G29+naerti3!G11+naerti3!G20</f>
        <v>0</v>
      </c>
      <c r="H15" s="9">
        <f>H25+naerti2!H11+naerti2!H20+naerti2!H29+naerti3!H11+naerti3!H20</f>
        <v>-2.4</v>
      </c>
      <c r="I15" s="9">
        <f>I25+naerti2!I11+naerti2!I20+naerti2!I29+naerti3!I11+naerti3!I20</f>
        <v>59.6</v>
      </c>
      <c r="J15" s="9">
        <f>J25+naerti2!J11+naerti2!J20+naerti2!J29+naerti3!J11+naerti3!J20</f>
        <v>0</v>
      </c>
      <c r="K15" s="9">
        <f>K25+naerti2!K11+naerti2!K20+naerti2!K29+naerti3!K11+naerti3!K20</f>
        <v>0</v>
      </c>
      <c r="L15" s="9">
        <f>L25+naerti2!L11+naerti2!L20+naerti2!L29+naerti3!L11+naerti3!L20</f>
        <v>0</v>
      </c>
      <c r="M15" s="9">
        <f>M25+naerti2!M11+naerti2!M20+naerti2!M29+naerti3!M11+naerti3!M20</f>
        <v>0</v>
      </c>
      <c r="N15" s="9">
        <f>N25+naerti2!N11+naerti2!N20+naerti2!N29+naerti3!N11+naerti3!N20</f>
        <v>7.8</v>
      </c>
      <c r="O15" s="20">
        <f>O25+naerti2!O11+naerti2!O20+naerti2!O29+naerti3!O11+naerti3!O20</f>
        <v>540.1</v>
      </c>
      <c r="P15" s="20">
        <f>P25+naerti2!P11+naerti2!P20+naerti2!P29+naerti3!P11+naerti3!P20</f>
        <v>0</v>
      </c>
      <c r="Q15" s="20">
        <f>Q25+naerti2!Q11+naerti2!Q20+naerti2!Q29+naerti3!Q11+naerti3!Q20</f>
        <v>143.10000000000002</v>
      </c>
      <c r="R15" s="20">
        <f>R25+naerti2!R11+naerti2!R20+naerti2!R29+naerti3!R11+naerti3!R20</f>
        <v>0</v>
      </c>
      <c r="S15" s="20">
        <f>S25+naerti2!S11+naerti2!S20+naerti2!S29+naerti3!S11+naerti3!S20</f>
        <v>86.6</v>
      </c>
      <c r="T15" s="20">
        <f>T25+naerti2!T11+naerti2!T20+naerti2!T29+naerti3!T11+naerti3!T20</f>
        <v>561.39999999999986</v>
      </c>
      <c r="U15" s="9">
        <f>U25+naerti2!U11+naerti2!U20+naerti2!U29+naerti3!U11+naerti3!U20</f>
        <v>2610.1999999999998</v>
      </c>
      <c r="V15" s="9">
        <f>V25+naerti2!V11+naerti2!V20+naerti2!V29+naerti3!V11+naerti3!V20</f>
        <v>0</v>
      </c>
      <c r="W15" s="82"/>
      <c r="X15" s="82"/>
      <c r="Y15" s="18"/>
    </row>
    <row r="16" spans="1:25" ht="12.75" customHeight="1" x14ac:dyDescent="0.2">
      <c r="A16" s="4"/>
      <c r="B16" s="8" t="s">
        <v>38</v>
      </c>
      <c r="C16" s="9">
        <f t="shared" si="0"/>
        <v>2999.2999999999997</v>
      </c>
      <c r="D16" s="9">
        <f t="shared" si="1"/>
        <v>795</v>
      </c>
      <c r="E16" s="9">
        <f>E26+naerti2!E12+naerti2!E21+naerti2!E30+naerti3!E12+naerti3!E21</f>
        <v>-17.3</v>
      </c>
      <c r="F16" s="9">
        <f t="shared" si="2"/>
        <v>187.2</v>
      </c>
      <c r="G16" s="9">
        <f>G26+naerti2!G12+naerti2!G21+naerti2!G30+naerti3!G12+naerti3!G21</f>
        <v>11</v>
      </c>
      <c r="H16" s="9">
        <f>H26+naerti2!H12+naerti2!H21+naerti2!H30+naerti3!H12+naerti3!H21</f>
        <v>0</v>
      </c>
      <c r="I16" s="9">
        <f>I26+naerti2!I12+naerti2!I21+naerti2!I30+naerti3!I12+naerti3!I21</f>
        <v>33.6</v>
      </c>
      <c r="J16" s="9">
        <f>J26+naerti2!J12+naerti2!J21+naerti2!J30+naerti3!J12+naerti3!J21</f>
        <v>0</v>
      </c>
      <c r="K16" s="9">
        <f>K26+naerti2!K12+naerti2!K21+naerti2!K30+naerti3!K12+naerti3!K21</f>
        <v>0</v>
      </c>
      <c r="L16" s="9">
        <f>L26+naerti2!L12+naerti2!L21+naerti2!L30+naerti3!L12+naerti3!L21</f>
        <v>3.2</v>
      </c>
      <c r="M16" s="9">
        <f>M26+naerti2!M12+naerti2!M21+naerti2!M30+naerti3!M12+naerti3!M21</f>
        <v>3.2</v>
      </c>
      <c r="N16" s="9">
        <f>N26+naerti2!N12+naerti2!N21+naerti2!N30+naerti3!N12+naerti3!N21</f>
        <v>9.4</v>
      </c>
      <c r="O16" s="20">
        <f>O26+naerti2!O12+naerti2!O21+naerti2!O30+naerti3!O12+naerti3!O21</f>
        <v>126.8</v>
      </c>
      <c r="P16" s="20">
        <f>P26+naerti2!P12+naerti2!P21+naerti2!P30+naerti3!P12+naerti3!P21</f>
        <v>4</v>
      </c>
      <c r="Q16" s="20">
        <f>Q26+naerti2!Q12+naerti2!Q21+naerti2!Q30+naerti3!Q12+naerti3!Q21</f>
        <v>33.700000000000003</v>
      </c>
      <c r="R16" s="20">
        <f>R26+naerti2!R12+naerti2!R21+naerti2!R30+naerti3!R12+naerti3!R21</f>
        <v>5</v>
      </c>
      <c r="S16" s="20">
        <f>S26+naerti2!S12+naerti2!S21+naerti2!S30+naerti3!S12+naerti3!S21</f>
        <v>66.899999999999991</v>
      </c>
      <c r="T16" s="20">
        <f>T26+naerti2!T12+naerti2!T21+naerti2!T30+naerti3!T12+naerti3!T21</f>
        <v>515.50000000000011</v>
      </c>
      <c r="U16" s="9">
        <f>U26+naerti2!U12+naerti2!U21+naerti2!U30+naerti3!U12+naerti3!U21</f>
        <v>2196.2999999999997</v>
      </c>
      <c r="V16" s="9">
        <f>V26+naerti2!V12+naerti2!V21+naerti2!V30+naerti3!V12+naerti3!V21</f>
        <v>8</v>
      </c>
      <c r="W16" s="82"/>
      <c r="X16" s="82"/>
      <c r="Y16" s="82"/>
    </row>
    <row r="17" spans="1:25" ht="12.75" customHeight="1" x14ac:dyDescent="0.2">
      <c r="A17" s="4"/>
      <c r="B17" s="8" t="s">
        <v>26</v>
      </c>
      <c r="C17" s="9">
        <f t="shared" si="0"/>
        <v>16965.900000000001</v>
      </c>
      <c r="D17" s="9">
        <f t="shared" si="1"/>
        <v>10347</v>
      </c>
      <c r="E17" s="9">
        <f>E13+E14+E15+E16</f>
        <v>1467.1</v>
      </c>
      <c r="F17" s="9">
        <f t="shared" si="2"/>
        <v>2737.2</v>
      </c>
      <c r="G17" s="9">
        <f t="shared" ref="G17:V17" si="3">G13+G14+G15+G16</f>
        <v>207.8</v>
      </c>
      <c r="H17" s="9">
        <f t="shared" si="3"/>
        <v>17.000000000000004</v>
      </c>
      <c r="I17" s="9">
        <f t="shared" si="3"/>
        <v>212.8</v>
      </c>
      <c r="J17" s="9">
        <f t="shared" si="3"/>
        <v>13.2</v>
      </c>
      <c r="K17" s="9">
        <f t="shared" si="3"/>
        <v>0</v>
      </c>
      <c r="L17" s="20">
        <f t="shared" si="3"/>
        <v>16.2</v>
      </c>
      <c r="M17" s="9">
        <f t="shared" si="3"/>
        <v>3.2</v>
      </c>
      <c r="N17" s="9">
        <f t="shared" si="3"/>
        <v>104.10000000000001</v>
      </c>
      <c r="O17" s="9">
        <f t="shared" si="3"/>
        <v>2162.9</v>
      </c>
      <c r="P17" s="9">
        <f t="shared" si="3"/>
        <v>22.6</v>
      </c>
      <c r="Q17" s="9">
        <f t="shared" si="3"/>
        <v>3716</v>
      </c>
      <c r="R17" s="9">
        <f t="shared" si="3"/>
        <v>15</v>
      </c>
      <c r="S17" s="9">
        <f t="shared" si="3"/>
        <v>767.6</v>
      </c>
      <c r="T17" s="9">
        <f t="shared" si="3"/>
        <v>1621.5</v>
      </c>
      <c r="U17" s="9">
        <f t="shared" si="3"/>
        <v>6537.5</v>
      </c>
      <c r="V17" s="9">
        <f t="shared" si="3"/>
        <v>81.400000000000006</v>
      </c>
      <c r="W17" s="79"/>
      <c r="X17" s="79"/>
      <c r="Y17" s="79"/>
    </row>
    <row r="18" spans="1:25" ht="12.75" customHeight="1" x14ac:dyDescent="0.2">
      <c r="A18" s="4"/>
      <c r="B18" s="21" t="s">
        <v>27</v>
      </c>
      <c r="C18" s="20">
        <f t="shared" si="0"/>
        <v>9223.2000000000007</v>
      </c>
      <c r="D18" s="20">
        <f t="shared" si="1"/>
        <v>7327.9000000000005</v>
      </c>
      <c r="E18" s="20">
        <f>E28+naerti2!E14+naerti2!E23+naerti2!E32+naerti3!E14+naerti3!E23</f>
        <v>1336.1000000000001</v>
      </c>
      <c r="F18" s="20">
        <f t="shared" si="2"/>
        <v>2020.7</v>
      </c>
      <c r="G18" s="20">
        <f>G28+naerti2!G14+naerti2!G23+naerti2!G32+naerti3!G14+naerti3!G23</f>
        <v>196.7</v>
      </c>
      <c r="H18" s="20">
        <f>H28+naerti2!H14+naerti2!H23+naerti2!H32+naerti3!H14+naerti3!H23</f>
        <v>4</v>
      </c>
      <c r="I18" s="20">
        <f>I28+naerti2!I14+naerti2!I23+naerti2!I32+naerti3!I14+naerti3!I23</f>
        <v>175.5</v>
      </c>
      <c r="J18" s="20">
        <f>J28+naerti2!J14+naerti2!J23+naerti2!J32+naerti3!J14+naerti3!J23</f>
        <v>1.4000000000000001</v>
      </c>
      <c r="K18" s="20">
        <f>K28+naerti2!K14+naerti2!K23+naerti2!K32+naerti3!K14+naerti3!K23</f>
        <v>0</v>
      </c>
      <c r="L18" s="20">
        <f>L28+naerti2!L14+naerti2!L23+naerti2!L32+naerti3!L14+naerti3!L23</f>
        <v>7.4</v>
      </c>
      <c r="M18" s="20">
        <f>M28+naerti2!M14+naerti2!M23+naerti2!M32+naerti3!M14+naerti3!M23</f>
        <v>3.2</v>
      </c>
      <c r="N18" s="20">
        <f>N28+naerti2!N14+naerti2!N23+naerti2!N32+naerti3!N14+naerti3!N23</f>
        <v>79.400000000000006</v>
      </c>
      <c r="O18" s="20">
        <f>O28+naerti2!O14+naerti2!O23+naerti2!O32+naerti3!O14+naerti3!O23</f>
        <v>1553.1000000000001</v>
      </c>
      <c r="P18" s="20">
        <f>P28+naerti2!P14+naerti2!P23+naerti2!P32+naerti3!P14+naerti3!P23</f>
        <v>22.3</v>
      </c>
      <c r="Q18" s="20">
        <f>Q28+naerti2!Q14+naerti2!Q23+naerti2!Q32+naerti3!Q14+naerti3!Q23</f>
        <v>3210.6</v>
      </c>
      <c r="R18" s="20">
        <f>R28+naerti2!R14+naerti2!R23+naerti2!R32+naerti3!R14+naerti3!R23</f>
        <v>4.5</v>
      </c>
      <c r="S18" s="20">
        <f>S28+naerti2!S14+naerti2!S23+naerti2!S32+naerti3!S14+naerti3!S23</f>
        <v>562.20000000000005</v>
      </c>
      <c r="T18" s="20">
        <f>T28+naerti2!T14+naerti2!T23+naerti2!T32+naerti3!T14+naerti3!T23</f>
        <v>171.5</v>
      </c>
      <c r="U18" s="20">
        <f>U28+naerti2!U14+naerti2!U23+naerti2!U32+naerti3!U14+naerti3!U23</f>
        <v>1814.3000000000002</v>
      </c>
      <c r="V18" s="20">
        <f>V28+naerti2!V14+naerti2!V23+naerti2!V32+naerti3!V14+naerti3!V23</f>
        <v>81</v>
      </c>
      <c r="W18" s="1"/>
    </row>
    <row r="19" spans="1:25" ht="12" customHeight="1" x14ac:dyDescent="0.2">
      <c r="A19" s="4"/>
      <c r="B19" s="7" t="s">
        <v>28</v>
      </c>
      <c r="C19" s="9">
        <f t="shared" ref="C19:V19" si="4">C18-C17</f>
        <v>-7742.7000000000007</v>
      </c>
      <c r="D19" s="9">
        <f t="shared" si="4"/>
        <v>-3019.0999999999995</v>
      </c>
      <c r="E19" s="9">
        <f t="shared" si="4"/>
        <v>-130.99999999999977</v>
      </c>
      <c r="F19" s="9">
        <f t="shared" si="4"/>
        <v>-716.49999999999977</v>
      </c>
      <c r="G19" s="9">
        <f t="shared" si="4"/>
        <v>-11.100000000000023</v>
      </c>
      <c r="H19" s="9">
        <f t="shared" si="4"/>
        <v>-13.000000000000004</v>
      </c>
      <c r="I19" s="9">
        <f t="shared" si="4"/>
        <v>-37.300000000000011</v>
      </c>
      <c r="J19" s="9">
        <f t="shared" si="4"/>
        <v>-11.799999999999999</v>
      </c>
      <c r="K19" s="9">
        <f t="shared" si="4"/>
        <v>0</v>
      </c>
      <c r="L19" s="9">
        <f t="shared" si="4"/>
        <v>-8.7999999999999989</v>
      </c>
      <c r="M19" s="9">
        <f>M18-M17</f>
        <v>0</v>
      </c>
      <c r="N19" s="9">
        <f t="shared" si="4"/>
        <v>-24.700000000000003</v>
      </c>
      <c r="O19" s="9">
        <f t="shared" si="4"/>
        <v>-609.79999999999995</v>
      </c>
      <c r="P19" s="9">
        <f t="shared" si="4"/>
        <v>-0.30000000000000071</v>
      </c>
      <c r="Q19" s="9">
        <f t="shared" si="4"/>
        <v>-505.40000000000009</v>
      </c>
      <c r="R19" s="9">
        <f>R18-R17</f>
        <v>-10.5</v>
      </c>
      <c r="S19" s="9">
        <f t="shared" si="4"/>
        <v>-205.39999999999998</v>
      </c>
      <c r="T19" s="9">
        <f t="shared" si="4"/>
        <v>-1450</v>
      </c>
      <c r="U19" s="9">
        <f t="shared" si="4"/>
        <v>-4723.2</v>
      </c>
      <c r="V19" s="9">
        <f t="shared" si="4"/>
        <v>-0.40000000000000568</v>
      </c>
      <c r="W19" s="1"/>
    </row>
    <row r="20" spans="1:25" ht="12" customHeight="1" x14ac:dyDescent="0.2">
      <c r="A20" s="4"/>
      <c r="B20" s="7" t="s">
        <v>29</v>
      </c>
      <c r="C20" s="9">
        <f t="shared" ref="C20:V20" si="5">C18/C17*100</f>
        <v>54.363163757890831</v>
      </c>
      <c r="D20" s="9">
        <f t="shared" si="5"/>
        <v>70.821494152894559</v>
      </c>
      <c r="E20" s="9">
        <f t="shared" si="5"/>
        <v>91.070819985004448</v>
      </c>
      <c r="F20" s="9">
        <f t="shared" si="5"/>
        <v>73.823615373374267</v>
      </c>
      <c r="G20" s="9">
        <f t="shared" si="5"/>
        <v>94.658325312800756</v>
      </c>
      <c r="H20" s="9">
        <f t="shared" si="5"/>
        <v>23.529411764705877</v>
      </c>
      <c r="I20" s="9">
        <f t="shared" si="5"/>
        <v>82.471804511278194</v>
      </c>
      <c r="J20" s="9">
        <f t="shared" si="5"/>
        <v>10.606060606060607</v>
      </c>
      <c r="K20" s="9"/>
      <c r="L20" s="9">
        <f t="shared" si="5"/>
        <v>45.679012345679013</v>
      </c>
      <c r="M20" s="9">
        <f t="shared" si="5"/>
        <v>100</v>
      </c>
      <c r="N20" s="9">
        <f t="shared" si="5"/>
        <v>76.272814601344862</v>
      </c>
      <c r="O20" s="9">
        <f t="shared" si="5"/>
        <v>71.806371075870373</v>
      </c>
      <c r="P20" s="9">
        <f t="shared" si="5"/>
        <v>98.672566371681413</v>
      </c>
      <c r="Q20" s="9">
        <f t="shared" si="5"/>
        <v>86.399354144241116</v>
      </c>
      <c r="R20" s="9">
        <f t="shared" si="5"/>
        <v>30</v>
      </c>
      <c r="S20" s="9">
        <f t="shared" si="5"/>
        <v>73.241271495570615</v>
      </c>
      <c r="T20" s="9">
        <f t="shared" si="5"/>
        <v>10.576626580326858</v>
      </c>
      <c r="U20" s="9">
        <f t="shared" si="5"/>
        <v>27.752198852772469</v>
      </c>
      <c r="V20" s="9">
        <f t="shared" si="5"/>
        <v>99.508599508599502</v>
      </c>
      <c r="W20" s="1"/>
    </row>
    <row r="21" spans="1:25" ht="42" customHeight="1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8"/>
      <c r="W21" s="1"/>
    </row>
    <row r="22" spans="1:25" ht="26.25" customHeight="1" x14ac:dyDescent="0.2">
      <c r="A22" s="4"/>
      <c r="B22" s="6" t="s">
        <v>60</v>
      </c>
      <c r="C22" s="9"/>
      <c r="D22" s="9"/>
      <c r="E22" s="9"/>
      <c r="F22" s="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1"/>
    </row>
    <row r="23" spans="1:25" ht="12.75" customHeight="1" x14ac:dyDescent="0.2">
      <c r="A23" s="4"/>
      <c r="B23" s="7" t="s">
        <v>23</v>
      </c>
      <c r="C23" s="9">
        <f t="shared" ref="C23:C28" si="6">D23+U23+V23</f>
        <v>2364.9</v>
      </c>
      <c r="D23" s="9">
        <f t="shared" ref="D23:D28" si="7">E23+F23+P23+Q23+R23+S23+T23</f>
        <v>2150.4</v>
      </c>
      <c r="E23" s="9">
        <f>I.1!E12</f>
        <v>1434.6</v>
      </c>
      <c r="F23" s="9">
        <f t="shared" ref="F23:F28" si="8">G23+H23+I23+J23+K23+L23+M23+N23+O23</f>
        <v>619.4</v>
      </c>
      <c r="G23" s="9">
        <f>I.1!G12</f>
        <v>196.8</v>
      </c>
      <c r="H23" s="9">
        <f>I.1!H12</f>
        <v>19.400000000000002</v>
      </c>
      <c r="I23" s="9">
        <f>I.1!I12</f>
        <v>119.60000000000001</v>
      </c>
      <c r="J23" s="9">
        <f>I.1!J12</f>
        <v>13.2</v>
      </c>
      <c r="K23" s="9">
        <f>I.1!K12</f>
        <v>0</v>
      </c>
      <c r="L23" s="9">
        <f>I.1!L12</f>
        <v>0</v>
      </c>
      <c r="M23" s="9">
        <f>I.1!M12</f>
        <v>0</v>
      </c>
      <c r="N23" s="9">
        <f>I.1!N12</f>
        <v>81.900000000000006</v>
      </c>
      <c r="O23" s="9">
        <f>I.1!O12</f>
        <v>188.5</v>
      </c>
      <c r="P23" s="9">
        <f>I.1!P12</f>
        <v>18.600000000000001</v>
      </c>
      <c r="Q23" s="9">
        <f>I.1!Q12</f>
        <v>0</v>
      </c>
      <c r="R23" s="9">
        <f>I.1!R12</f>
        <v>10</v>
      </c>
      <c r="S23" s="9">
        <f>I.1!S12</f>
        <v>31.5</v>
      </c>
      <c r="T23" s="9">
        <f>I.1!T12</f>
        <v>36.299999999999997</v>
      </c>
      <c r="U23" s="9">
        <f>I.1!U12</f>
        <v>141.1</v>
      </c>
      <c r="V23" s="9">
        <f>I.1!V12</f>
        <v>73.400000000000006</v>
      </c>
      <c r="W23" s="1"/>
    </row>
    <row r="24" spans="1:25" ht="12.75" customHeight="1" x14ac:dyDescent="0.2">
      <c r="A24" s="4"/>
      <c r="B24" s="7" t="s">
        <v>24</v>
      </c>
      <c r="C24" s="9">
        <f t="shared" si="6"/>
        <v>-57.3</v>
      </c>
      <c r="D24" s="9">
        <f t="shared" si="7"/>
        <v>-57.3</v>
      </c>
      <c r="E24" s="9">
        <f>I.1!E13</f>
        <v>0</v>
      </c>
      <c r="F24" s="9">
        <f t="shared" si="8"/>
        <v>-59.3</v>
      </c>
      <c r="G24" s="9">
        <f>I.1!G13</f>
        <v>0</v>
      </c>
      <c r="H24" s="9">
        <f>I.1!H13</f>
        <v>0</v>
      </c>
      <c r="I24" s="9">
        <f>I.1!I13</f>
        <v>0</v>
      </c>
      <c r="J24" s="9">
        <f>I.1!J13</f>
        <v>0</v>
      </c>
      <c r="K24" s="9">
        <f>I.1!K13</f>
        <v>0</v>
      </c>
      <c r="L24" s="9">
        <f>I.1!L13</f>
        <v>13</v>
      </c>
      <c r="M24" s="9">
        <f>I.1!M13</f>
        <v>0</v>
      </c>
      <c r="N24" s="9">
        <f>I.1!N13</f>
        <v>5</v>
      </c>
      <c r="O24" s="9">
        <f>I.1!O13</f>
        <v>-77.3</v>
      </c>
      <c r="P24" s="9">
        <f>I.1!P13</f>
        <v>0</v>
      </c>
      <c r="Q24" s="9">
        <f>I.1!Q13</f>
        <v>0</v>
      </c>
      <c r="R24" s="9">
        <f>I.1!R13</f>
        <v>0</v>
      </c>
      <c r="S24" s="9">
        <f>I.1!S13</f>
        <v>0</v>
      </c>
      <c r="T24" s="9">
        <f>I.1!T13</f>
        <v>2</v>
      </c>
      <c r="U24" s="9">
        <f>I.1!U13</f>
        <v>0</v>
      </c>
      <c r="V24" s="9">
        <f>I.1!V13</f>
        <v>0</v>
      </c>
      <c r="W24" s="1"/>
    </row>
    <row r="25" spans="1:25" ht="12.75" customHeight="1" x14ac:dyDescent="0.2">
      <c r="A25" s="4"/>
      <c r="B25" s="7" t="s">
        <v>25</v>
      </c>
      <c r="C25" s="9">
        <f t="shared" si="6"/>
        <v>665.6</v>
      </c>
      <c r="D25" s="9">
        <f t="shared" si="7"/>
        <v>116.6</v>
      </c>
      <c r="E25" s="9">
        <f>I.1!E14</f>
        <v>49.8</v>
      </c>
      <c r="F25" s="9">
        <f t="shared" si="8"/>
        <v>8.1</v>
      </c>
      <c r="G25" s="9">
        <f>I.1!G14</f>
        <v>0</v>
      </c>
      <c r="H25" s="9">
        <f>I.1!H14</f>
        <v>-2.4</v>
      </c>
      <c r="I25" s="9">
        <f>I.1!I14</f>
        <v>7.5</v>
      </c>
      <c r="J25" s="9">
        <f>I.1!J14</f>
        <v>0</v>
      </c>
      <c r="K25" s="9">
        <f>I.1!K14</f>
        <v>0</v>
      </c>
      <c r="L25" s="9">
        <f>I.1!L14</f>
        <v>0</v>
      </c>
      <c r="M25" s="9">
        <f>I.1!M14</f>
        <v>0</v>
      </c>
      <c r="N25" s="9">
        <f>I.1!N14</f>
        <v>0</v>
      </c>
      <c r="O25" s="9">
        <f>I.1!O14</f>
        <v>3.0000000000000004</v>
      </c>
      <c r="P25" s="9">
        <f>I.1!P14</f>
        <v>0</v>
      </c>
      <c r="Q25" s="9">
        <f>I.1!Q14</f>
        <v>0</v>
      </c>
      <c r="R25" s="9">
        <f>I.1!R14</f>
        <v>0</v>
      </c>
      <c r="S25" s="9">
        <f>I.1!S14</f>
        <v>58.7</v>
      </c>
      <c r="T25" s="9">
        <f>I.1!T14</f>
        <v>0</v>
      </c>
      <c r="U25" s="9">
        <f>I.1!U14</f>
        <v>549</v>
      </c>
      <c r="V25" s="9">
        <f>I.1!V14</f>
        <v>0</v>
      </c>
      <c r="W25" s="1"/>
    </row>
    <row r="26" spans="1:25" ht="12.75" customHeight="1" x14ac:dyDescent="0.2">
      <c r="A26" s="4"/>
      <c r="B26" s="8" t="s">
        <v>38</v>
      </c>
      <c r="C26" s="9">
        <f t="shared" si="6"/>
        <v>-128.70000000000002</v>
      </c>
      <c r="D26" s="9">
        <f t="shared" si="7"/>
        <v>93.6</v>
      </c>
      <c r="E26" s="9">
        <f>I.1!E15</f>
        <v>-17.3</v>
      </c>
      <c r="F26" s="9">
        <f t="shared" si="8"/>
        <v>94.7</v>
      </c>
      <c r="G26" s="9">
        <f>I.1!G15</f>
        <v>11</v>
      </c>
      <c r="H26" s="9">
        <f>I.1!H15</f>
        <v>0</v>
      </c>
      <c r="I26" s="9">
        <f>I.1!I15</f>
        <v>31.1</v>
      </c>
      <c r="J26" s="9">
        <f>I.1!J15</f>
        <v>0</v>
      </c>
      <c r="K26" s="9">
        <f>I.1!K15</f>
        <v>0</v>
      </c>
      <c r="L26" s="9">
        <f>I.1!L15</f>
        <v>3.2</v>
      </c>
      <c r="M26" s="9">
        <f>I.1!M15</f>
        <v>3.2</v>
      </c>
      <c r="N26" s="9">
        <f>I.1!N15</f>
        <v>9.4</v>
      </c>
      <c r="O26" s="9">
        <f>I.1!O15</f>
        <v>36.799999999999997</v>
      </c>
      <c r="P26" s="9">
        <f>I.1!P15</f>
        <v>4</v>
      </c>
      <c r="Q26" s="9">
        <f>I.1!Q15</f>
        <v>0</v>
      </c>
      <c r="R26" s="9">
        <f>I.1!R15</f>
        <v>5</v>
      </c>
      <c r="S26" s="9">
        <f>I.1!S15</f>
        <v>5.0999999999999996</v>
      </c>
      <c r="T26" s="9">
        <f>I.1!T15</f>
        <v>2.1</v>
      </c>
      <c r="U26" s="9">
        <f>I.1!U15</f>
        <v>-230.3</v>
      </c>
      <c r="V26" s="9">
        <f>I.1!V15</f>
        <v>8</v>
      </c>
      <c r="W26" s="1"/>
    </row>
    <row r="27" spans="1:25" ht="12.75" customHeight="1" x14ac:dyDescent="0.2">
      <c r="A27" s="4"/>
      <c r="B27" s="8" t="s">
        <v>26</v>
      </c>
      <c r="C27" s="9">
        <f t="shared" si="6"/>
        <v>2844.5000000000005</v>
      </c>
      <c r="D27" s="9">
        <f t="shared" si="7"/>
        <v>2303.3000000000002</v>
      </c>
      <c r="E27" s="9">
        <f>E23+E24+E25+E26</f>
        <v>1467.1</v>
      </c>
      <c r="F27" s="9">
        <f t="shared" si="8"/>
        <v>662.9</v>
      </c>
      <c r="G27" s="9">
        <f t="shared" ref="G27:V27" si="9">G23+G24+G25+G26</f>
        <v>207.8</v>
      </c>
      <c r="H27" s="9">
        <f t="shared" si="9"/>
        <v>17.000000000000004</v>
      </c>
      <c r="I27" s="9">
        <f t="shared" si="9"/>
        <v>158.20000000000002</v>
      </c>
      <c r="J27" s="9">
        <f t="shared" si="9"/>
        <v>13.2</v>
      </c>
      <c r="K27" s="9">
        <f t="shared" si="9"/>
        <v>0</v>
      </c>
      <c r="L27" s="9">
        <f t="shared" si="9"/>
        <v>16.2</v>
      </c>
      <c r="M27" s="9">
        <f t="shared" si="9"/>
        <v>3.2</v>
      </c>
      <c r="N27" s="9">
        <f t="shared" si="9"/>
        <v>96.300000000000011</v>
      </c>
      <c r="O27" s="9">
        <f t="shared" si="9"/>
        <v>151</v>
      </c>
      <c r="P27" s="9">
        <f t="shared" si="9"/>
        <v>22.6</v>
      </c>
      <c r="Q27" s="9">
        <f t="shared" si="9"/>
        <v>0</v>
      </c>
      <c r="R27" s="9">
        <f t="shared" si="9"/>
        <v>15</v>
      </c>
      <c r="S27" s="9">
        <f t="shared" si="9"/>
        <v>95.3</v>
      </c>
      <c r="T27" s="9">
        <f t="shared" si="9"/>
        <v>40.4</v>
      </c>
      <c r="U27" s="9">
        <f t="shared" si="9"/>
        <v>459.8</v>
      </c>
      <c r="V27" s="9">
        <f t="shared" si="9"/>
        <v>81.400000000000006</v>
      </c>
      <c r="W27" s="1"/>
    </row>
    <row r="28" spans="1:25" ht="12.75" customHeight="1" x14ac:dyDescent="0.2">
      <c r="A28" s="4"/>
      <c r="B28" s="7" t="s">
        <v>27</v>
      </c>
      <c r="C28" s="9">
        <f t="shared" si="6"/>
        <v>2151.7000000000003</v>
      </c>
      <c r="D28" s="9">
        <f t="shared" si="7"/>
        <v>1932.6000000000001</v>
      </c>
      <c r="E28" s="9">
        <f>I.1!E17</f>
        <v>1336.1000000000001</v>
      </c>
      <c r="F28" s="9">
        <f t="shared" si="8"/>
        <v>465.69999999999993</v>
      </c>
      <c r="G28" s="9">
        <f>I.1!G17</f>
        <v>196.7</v>
      </c>
      <c r="H28" s="9">
        <f>I.1!H17</f>
        <v>4</v>
      </c>
      <c r="I28" s="9">
        <f>I.1!I17</f>
        <v>123.39999999999999</v>
      </c>
      <c r="J28" s="9">
        <f>I.1!J17</f>
        <v>1.4000000000000001</v>
      </c>
      <c r="K28" s="9">
        <f>I.1!K17</f>
        <v>0</v>
      </c>
      <c r="L28" s="9">
        <f>I.1!L17</f>
        <v>7.4</v>
      </c>
      <c r="M28" s="9">
        <f>I.1!M17</f>
        <v>3.2</v>
      </c>
      <c r="N28" s="9">
        <f>I.1!N17</f>
        <v>71.800000000000011</v>
      </c>
      <c r="O28" s="9">
        <f>I.1!O17</f>
        <v>57.800000000000004</v>
      </c>
      <c r="P28" s="9">
        <f>I.1!P17</f>
        <v>22.3</v>
      </c>
      <c r="Q28" s="9">
        <f>I.1!Q17</f>
        <v>0</v>
      </c>
      <c r="R28" s="9">
        <f>I.1!R17</f>
        <v>4.5</v>
      </c>
      <c r="S28" s="9">
        <f>I.1!S17</f>
        <v>83.5</v>
      </c>
      <c r="T28" s="9">
        <f>I.1!T17</f>
        <v>20.5</v>
      </c>
      <c r="U28" s="9">
        <f>I.1!U17</f>
        <v>138.1</v>
      </c>
      <c r="V28" s="9">
        <f>I.1!V17</f>
        <v>81</v>
      </c>
      <c r="W28" s="1"/>
    </row>
    <row r="29" spans="1:25" ht="12.75" customHeight="1" x14ac:dyDescent="0.2">
      <c r="A29" s="4"/>
      <c r="B29" s="7" t="s">
        <v>28</v>
      </c>
      <c r="C29" s="9">
        <f t="shared" ref="C29:V29" si="10">C28-C27</f>
        <v>-692.80000000000018</v>
      </c>
      <c r="D29" s="9">
        <f t="shared" si="10"/>
        <v>-370.70000000000005</v>
      </c>
      <c r="E29" s="9">
        <f t="shared" si="10"/>
        <v>-130.99999999999977</v>
      </c>
      <c r="F29" s="9">
        <f t="shared" si="10"/>
        <v>-197.20000000000005</v>
      </c>
      <c r="G29" s="9">
        <f t="shared" si="10"/>
        <v>-11.100000000000023</v>
      </c>
      <c r="H29" s="9">
        <f t="shared" si="10"/>
        <v>-13.000000000000004</v>
      </c>
      <c r="I29" s="9">
        <f t="shared" si="10"/>
        <v>-34.800000000000026</v>
      </c>
      <c r="J29" s="9">
        <f t="shared" si="10"/>
        <v>-11.799999999999999</v>
      </c>
      <c r="K29" s="9">
        <f t="shared" si="10"/>
        <v>0</v>
      </c>
      <c r="L29" s="9">
        <f t="shared" si="10"/>
        <v>-8.7999999999999989</v>
      </c>
      <c r="M29" s="9">
        <f t="shared" si="10"/>
        <v>0</v>
      </c>
      <c r="N29" s="9">
        <f t="shared" si="10"/>
        <v>-24.5</v>
      </c>
      <c r="O29" s="9">
        <f t="shared" si="10"/>
        <v>-93.199999999999989</v>
      </c>
      <c r="P29" s="9">
        <f t="shared" si="10"/>
        <v>-0.30000000000000071</v>
      </c>
      <c r="Q29" s="9">
        <f t="shared" si="10"/>
        <v>0</v>
      </c>
      <c r="R29" s="9">
        <f>R28-R27</f>
        <v>-10.5</v>
      </c>
      <c r="S29" s="9">
        <f t="shared" si="10"/>
        <v>-11.799999999999997</v>
      </c>
      <c r="T29" s="9">
        <f t="shared" si="10"/>
        <v>-19.899999999999999</v>
      </c>
      <c r="U29" s="9">
        <f t="shared" si="10"/>
        <v>-321.70000000000005</v>
      </c>
      <c r="V29" s="9">
        <f t="shared" si="10"/>
        <v>-0.40000000000000568</v>
      </c>
      <c r="W29" s="1"/>
    </row>
    <row r="30" spans="1:25" ht="12.75" customHeight="1" x14ac:dyDescent="0.2">
      <c r="A30" s="4"/>
      <c r="B30" s="7" t="s">
        <v>29</v>
      </c>
      <c r="C30" s="9">
        <f t="shared" ref="C30:V30" si="11">C28/C27*100</f>
        <v>75.644225698716809</v>
      </c>
      <c r="D30" s="9">
        <f t="shared" si="11"/>
        <v>83.905700516650029</v>
      </c>
      <c r="E30" s="9">
        <f t="shared" si="11"/>
        <v>91.070819985004448</v>
      </c>
      <c r="F30" s="9">
        <f t="shared" si="11"/>
        <v>70.251923367023679</v>
      </c>
      <c r="G30" s="9">
        <f t="shared" si="11"/>
        <v>94.658325312800756</v>
      </c>
      <c r="H30" s="9">
        <f t="shared" si="11"/>
        <v>23.529411764705877</v>
      </c>
      <c r="I30" s="9">
        <f t="shared" si="11"/>
        <v>78.002528445006305</v>
      </c>
      <c r="J30" s="9">
        <f t="shared" si="11"/>
        <v>10.606060606060607</v>
      </c>
      <c r="K30" s="9"/>
      <c r="L30" s="9">
        <f t="shared" si="11"/>
        <v>45.679012345679013</v>
      </c>
      <c r="M30" s="9">
        <f t="shared" si="11"/>
        <v>100</v>
      </c>
      <c r="N30" s="9">
        <f t="shared" si="11"/>
        <v>74.558670820353072</v>
      </c>
      <c r="O30" s="9">
        <f t="shared" si="11"/>
        <v>38.278145695364238</v>
      </c>
      <c r="P30" s="9">
        <f t="shared" si="11"/>
        <v>98.672566371681413</v>
      </c>
      <c r="Q30" s="9"/>
      <c r="R30" s="9">
        <f t="shared" si="11"/>
        <v>30</v>
      </c>
      <c r="S30" s="9">
        <f t="shared" si="11"/>
        <v>87.618048268625387</v>
      </c>
      <c r="T30" s="9">
        <f t="shared" si="11"/>
        <v>50.742574257425744</v>
      </c>
      <c r="U30" s="9">
        <f t="shared" si="11"/>
        <v>30.034797738147017</v>
      </c>
      <c r="V30" s="9">
        <f t="shared" si="11"/>
        <v>99.508599508599502</v>
      </c>
    </row>
  </sheetData>
  <mergeCells count="22">
    <mergeCell ref="P7:P9"/>
    <mergeCell ref="D6:T6"/>
    <mergeCell ref="T7:T9"/>
    <mergeCell ref="F8:F9"/>
    <mergeCell ref="R7:R9"/>
    <mergeCell ref="S7:S9"/>
    <mergeCell ref="T1:V1"/>
    <mergeCell ref="A2:V2"/>
    <mergeCell ref="A3:V3"/>
    <mergeCell ref="A4:V4"/>
    <mergeCell ref="T5:V5"/>
    <mergeCell ref="Q7:Q9"/>
    <mergeCell ref="B6:B10"/>
    <mergeCell ref="A6:A10"/>
    <mergeCell ref="G8:O8"/>
    <mergeCell ref="C6:C9"/>
    <mergeCell ref="A21:V21"/>
    <mergeCell ref="U6:U9"/>
    <mergeCell ref="V6:V9"/>
    <mergeCell ref="D7:D9"/>
    <mergeCell ref="E7:E9"/>
    <mergeCell ref="F7:O7"/>
  </mergeCells>
  <phoneticPr fontId="1" type="noConversion"/>
  <pageMargins left="0.17" right="0.28000000000000003" top="0.43" bottom="0.16" header="0.17" footer="0.16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37"/>
  <sheetViews>
    <sheetView showZeros="0" zoomScale="110" zoomScaleNormal="110" workbookViewId="0">
      <pane ySplit="6" topLeftCell="A7" activePane="bottomLeft" state="frozen"/>
      <selection activeCell="C35" sqref="C35"/>
      <selection pane="bottomLeft" activeCell="C35" sqref="C35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9" width="4.140625" style="19" customWidth="1"/>
    <col min="20" max="20" width="5.7109375" style="19" customWidth="1"/>
    <col min="21" max="21" width="4.7109375" style="19" customWidth="1"/>
    <col min="22" max="22" width="4.42578125" style="19" customWidth="1"/>
    <col min="23" max="23" width="0" style="19" hidden="1" customWidth="1"/>
    <col min="24" max="16384" width="9.140625" style="18"/>
  </cols>
  <sheetData>
    <row r="1" spans="1:23" ht="12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7</v>
      </c>
    </row>
    <row r="2" spans="1:23" ht="12.7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3.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3.5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74" t="s">
        <v>3</v>
      </c>
      <c r="H5" s="74" t="s">
        <v>4</v>
      </c>
      <c r="I5" s="74" t="s">
        <v>5</v>
      </c>
      <c r="J5" s="74" t="s">
        <v>6</v>
      </c>
      <c r="K5" s="74" t="s">
        <v>7</v>
      </c>
      <c r="L5" s="74" t="s">
        <v>8</v>
      </c>
      <c r="M5" s="74" t="s">
        <v>9</v>
      </c>
      <c r="N5" s="74" t="s">
        <v>52</v>
      </c>
      <c r="O5" s="74" t="s">
        <v>10</v>
      </c>
      <c r="P5" s="111"/>
      <c r="Q5" s="111"/>
      <c r="R5" s="111"/>
      <c r="S5" s="111"/>
      <c r="T5" s="111"/>
      <c r="U5" s="111"/>
      <c r="V5" s="111"/>
    </row>
    <row r="6" spans="1:23" x14ac:dyDescent="0.2">
      <c r="A6" s="110"/>
      <c r="B6" s="110"/>
      <c r="C6" s="73">
        <v>1</v>
      </c>
      <c r="D6" s="73">
        <v>2</v>
      </c>
      <c r="E6" s="73">
        <v>21</v>
      </c>
      <c r="F6" s="73">
        <v>22</v>
      </c>
      <c r="G6" s="73">
        <v>221</v>
      </c>
      <c r="H6" s="73">
        <v>222</v>
      </c>
      <c r="I6" s="73">
        <v>223</v>
      </c>
      <c r="J6" s="73">
        <v>224</v>
      </c>
      <c r="K6" s="73">
        <v>225</v>
      </c>
      <c r="L6" s="73">
        <v>226</v>
      </c>
      <c r="M6" s="73">
        <v>227</v>
      </c>
      <c r="N6" s="73">
        <v>228</v>
      </c>
      <c r="O6" s="73">
        <v>229</v>
      </c>
      <c r="P6" s="73">
        <v>23</v>
      </c>
      <c r="Q6" s="73">
        <v>24</v>
      </c>
      <c r="R6" s="73">
        <v>25</v>
      </c>
      <c r="S6" s="73">
        <v>26</v>
      </c>
      <c r="T6" s="73">
        <v>27</v>
      </c>
      <c r="U6" s="73">
        <v>28</v>
      </c>
      <c r="V6" s="73">
        <v>29</v>
      </c>
      <c r="W6" s="18"/>
    </row>
    <row r="7" spans="1:23" ht="15.75" customHeight="1" x14ac:dyDescent="0.2">
      <c r="A7" s="73">
        <v>1</v>
      </c>
      <c r="B7" s="73">
        <v>2</v>
      </c>
      <c r="C7" s="73">
        <v>4</v>
      </c>
      <c r="D7" s="73">
        <v>5</v>
      </c>
      <c r="E7" s="73">
        <v>6</v>
      </c>
      <c r="F7" s="73">
        <v>7</v>
      </c>
      <c r="G7" s="73">
        <v>8</v>
      </c>
      <c r="H7" s="73">
        <v>9</v>
      </c>
      <c r="I7" s="73">
        <v>10</v>
      </c>
      <c r="J7" s="73">
        <v>11</v>
      </c>
      <c r="K7" s="73">
        <v>12</v>
      </c>
      <c r="L7" s="73">
        <v>13</v>
      </c>
      <c r="M7" s="73">
        <v>14</v>
      </c>
      <c r="N7" s="73">
        <v>15</v>
      </c>
      <c r="O7" s="73">
        <v>16</v>
      </c>
      <c r="P7" s="73">
        <v>17</v>
      </c>
      <c r="Q7" s="73">
        <v>18</v>
      </c>
      <c r="R7" s="73">
        <v>19</v>
      </c>
      <c r="S7" s="73">
        <v>20</v>
      </c>
      <c r="T7" s="73">
        <v>21</v>
      </c>
      <c r="U7" s="73">
        <v>22</v>
      </c>
      <c r="V7" s="73">
        <v>23</v>
      </c>
    </row>
    <row r="8" spans="1:23" ht="21" customHeight="1" x14ac:dyDescent="0.2">
      <c r="A8" s="80">
        <v>1.2</v>
      </c>
      <c r="B8" s="16" t="s">
        <v>73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80"/>
      <c r="W8" s="18"/>
    </row>
    <row r="9" spans="1:23" ht="12.75" customHeight="1" x14ac:dyDescent="0.2">
      <c r="A9" s="80"/>
      <c r="B9" s="21" t="s">
        <v>23</v>
      </c>
      <c r="C9" s="20">
        <f t="shared" ref="C9:C14" si="0">D9+U9+V9</f>
        <v>200</v>
      </c>
      <c r="D9" s="20">
        <f t="shared" ref="D9:D14" si="1">E9+F9+P9+Q9+R9+S9+T9</f>
        <v>0</v>
      </c>
      <c r="E9" s="20">
        <f>E18+E27</f>
        <v>0</v>
      </c>
      <c r="F9" s="20">
        <f t="shared" ref="F9:F14" si="2">G9+H9+I9+J9+K9+L9+M9+N9+O9</f>
        <v>0</v>
      </c>
      <c r="G9" s="20">
        <f t="shared" ref="G9:V9" si="3">G18+G27</f>
        <v>0</v>
      </c>
      <c r="H9" s="20">
        <f t="shared" si="3"/>
        <v>0</v>
      </c>
      <c r="I9" s="20">
        <f t="shared" si="3"/>
        <v>0</v>
      </c>
      <c r="J9" s="20">
        <f t="shared" si="3"/>
        <v>0</v>
      </c>
      <c r="K9" s="20">
        <f t="shared" si="3"/>
        <v>0</v>
      </c>
      <c r="L9" s="20">
        <f t="shared" si="3"/>
        <v>0</v>
      </c>
      <c r="M9" s="20">
        <f t="shared" si="3"/>
        <v>0</v>
      </c>
      <c r="N9" s="20">
        <f t="shared" si="3"/>
        <v>0</v>
      </c>
      <c r="O9" s="20">
        <f t="shared" si="3"/>
        <v>0</v>
      </c>
      <c r="P9" s="20">
        <f t="shared" si="3"/>
        <v>0</v>
      </c>
      <c r="Q9" s="20">
        <f t="shared" si="3"/>
        <v>0</v>
      </c>
      <c r="R9" s="20">
        <f t="shared" si="3"/>
        <v>0</v>
      </c>
      <c r="S9" s="20">
        <f t="shared" si="3"/>
        <v>0</v>
      </c>
      <c r="T9" s="20">
        <f t="shared" si="3"/>
        <v>0</v>
      </c>
      <c r="U9" s="20">
        <f t="shared" si="3"/>
        <v>200</v>
      </c>
      <c r="V9" s="20">
        <f t="shared" si="3"/>
        <v>0</v>
      </c>
      <c r="W9" s="18"/>
    </row>
    <row r="10" spans="1:23" ht="12.75" customHeight="1" x14ac:dyDescent="0.2">
      <c r="A10" s="80"/>
      <c r="B10" s="21" t="s">
        <v>24</v>
      </c>
      <c r="C10" s="20">
        <f t="shared" si="0"/>
        <v>0</v>
      </c>
      <c r="D10" s="20">
        <f t="shared" si="1"/>
        <v>0</v>
      </c>
      <c r="E10" s="20">
        <f>E19+E28</f>
        <v>0</v>
      </c>
      <c r="F10" s="20">
        <f t="shared" si="2"/>
        <v>0</v>
      </c>
      <c r="G10" s="20">
        <f t="shared" ref="G10:V10" si="4">G19+G28</f>
        <v>0</v>
      </c>
      <c r="H10" s="20">
        <f t="shared" si="4"/>
        <v>0</v>
      </c>
      <c r="I10" s="20">
        <f t="shared" si="4"/>
        <v>0</v>
      </c>
      <c r="J10" s="20">
        <f t="shared" si="4"/>
        <v>0</v>
      </c>
      <c r="K10" s="20">
        <f t="shared" si="4"/>
        <v>0</v>
      </c>
      <c r="L10" s="20">
        <f t="shared" si="4"/>
        <v>0</v>
      </c>
      <c r="M10" s="20">
        <f t="shared" si="4"/>
        <v>0</v>
      </c>
      <c r="N10" s="20">
        <f t="shared" si="4"/>
        <v>0</v>
      </c>
      <c r="O10" s="20">
        <f t="shared" si="4"/>
        <v>0</v>
      </c>
      <c r="P10" s="20">
        <f t="shared" si="4"/>
        <v>0</v>
      </c>
      <c r="Q10" s="20">
        <f t="shared" si="4"/>
        <v>0</v>
      </c>
      <c r="R10" s="20">
        <f t="shared" si="4"/>
        <v>0</v>
      </c>
      <c r="S10" s="20">
        <f t="shared" si="4"/>
        <v>0</v>
      </c>
      <c r="T10" s="20">
        <f t="shared" si="4"/>
        <v>0</v>
      </c>
      <c r="U10" s="20">
        <f t="shared" si="4"/>
        <v>0</v>
      </c>
      <c r="V10" s="20">
        <f t="shared" si="4"/>
        <v>0</v>
      </c>
      <c r="W10" s="18"/>
    </row>
    <row r="11" spans="1:23" ht="12.75" customHeight="1" x14ac:dyDescent="0.2">
      <c r="A11" s="80"/>
      <c r="B11" s="21" t="s">
        <v>25</v>
      </c>
      <c r="C11" s="20">
        <f t="shared" si="0"/>
        <v>-195</v>
      </c>
      <c r="D11" s="20">
        <f t="shared" si="1"/>
        <v>5</v>
      </c>
      <c r="E11" s="20">
        <f>E20+E29</f>
        <v>0</v>
      </c>
      <c r="F11" s="20">
        <f t="shared" si="2"/>
        <v>5</v>
      </c>
      <c r="G11" s="20">
        <f t="shared" ref="G11:V11" si="5">G20+G29</f>
        <v>0</v>
      </c>
      <c r="H11" s="20">
        <f t="shared" si="5"/>
        <v>0</v>
      </c>
      <c r="I11" s="20">
        <f t="shared" si="5"/>
        <v>0</v>
      </c>
      <c r="J11" s="20">
        <f t="shared" si="5"/>
        <v>0</v>
      </c>
      <c r="K11" s="20">
        <f t="shared" si="5"/>
        <v>0</v>
      </c>
      <c r="L11" s="20">
        <f t="shared" si="5"/>
        <v>0</v>
      </c>
      <c r="M11" s="20">
        <f t="shared" si="5"/>
        <v>0</v>
      </c>
      <c r="N11" s="20">
        <f t="shared" si="5"/>
        <v>0</v>
      </c>
      <c r="O11" s="20">
        <f t="shared" si="5"/>
        <v>5</v>
      </c>
      <c r="P11" s="20">
        <f t="shared" si="5"/>
        <v>0</v>
      </c>
      <c r="Q11" s="20">
        <f t="shared" si="5"/>
        <v>0</v>
      </c>
      <c r="R11" s="20">
        <f t="shared" si="5"/>
        <v>0</v>
      </c>
      <c r="S11" s="20">
        <f t="shared" si="5"/>
        <v>0</v>
      </c>
      <c r="T11" s="20">
        <f t="shared" si="5"/>
        <v>0</v>
      </c>
      <c r="U11" s="20">
        <f t="shared" si="5"/>
        <v>-200</v>
      </c>
      <c r="V11" s="20">
        <f t="shared" si="5"/>
        <v>0</v>
      </c>
      <c r="W11" s="18"/>
    </row>
    <row r="12" spans="1:23" ht="12.75" customHeight="1" x14ac:dyDescent="0.2">
      <c r="A12" s="80"/>
      <c r="B12" s="22" t="s">
        <v>38</v>
      </c>
      <c r="C12" s="20">
        <f t="shared" si="0"/>
        <v>0</v>
      </c>
      <c r="D12" s="20">
        <f t="shared" si="1"/>
        <v>0</v>
      </c>
      <c r="E12" s="20">
        <f>E21+E30</f>
        <v>0</v>
      </c>
      <c r="F12" s="20">
        <f t="shared" si="2"/>
        <v>0</v>
      </c>
      <c r="G12" s="20">
        <f t="shared" ref="G12:V12" si="6">G21+G30</f>
        <v>0</v>
      </c>
      <c r="H12" s="20">
        <f t="shared" si="6"/>
        <v>0</v>
      </c>
      <c r="I12" s="20">
        <f t="shared" si="6"/>
        <v>0</v>
      </c>
      <c r="J12" s="20">
        <f t="shared" si="6"/>
        <v>0</v>
      </c>
      <c r="K12" s="20">
        <f t="shared" si="6"/>
        <v>0</v>
      </c>
      <c r="L12" s="20">
        <f t="shared" si="6"/>
        <v>0</v>
      </c>
      <c r="M12" s="20">
        <f t="shared" si="6"/>
        <v>0</v>
      </c>
      <c r="N12" s="20">
        <f t="shared" si="6"/>
        <v>0</v>
      </c>
      <c r="O12" s="20">
        <f t="shared" si="6"/>
        <v>0</v>
      </c>
      <c r="P12" s="20">
        <f t="shared" si="6"/>
        <v>0</v>
      </c>
      <c r="Q12" s="20">
        <f t="shared" si="6"/>
        <v>0</v>
      </c>
      <c r="R12" s="20">
        <f t="shared" si="6"/>
        <v>0</v>
      </c>
      <c r="S12" s="20">
        <f t="shared" si="6"/>
        <v>0</v>
      </c>
      <c r="T12" s="20">
        <f t="shared" si="6"/>
        <v>0</v>
      </c>
      <c r="U12" s="20">
        <f t="shared" si="6"/>
        <v>0</v>
      </c>
      <c r="V12" s="20">
        <f t="shared" si="6"/>
        <v>0</v>
      </c>
      <c r="W12" s="18"/>
    </row>
    <row r="13" spans="1:23" ht="12.75" customHeight="1" x14ac:dyDescent="0.2">
      <c r="A13" s="80"/>
      <c r="B13" s="22" t="s">
        <v>26</v>
      </c>
      <c r="C13" s="20">
        <f t="shared" si="0"/>
        <v>5</v>
      </c>
      <c r="D13" s="20">
        <f t="shared" si="1"/>
        <v>5</v>
      </c>
      <c r="E13" s="20">
        <f>E9+E10+E11+E12</f>
        <v>0</v>
      </c>
      <c r="F13" s="20">
        <f t="shared" si="2"/>
        <v>5</v>
      </c>
      <c r="G13" s="20">
        <f t="shared" ref="G13:V13" si="7">G9+G10+G11+G12</f>
        <v>0</v>
      </c>
      <c r="H13" s="20">
        <f t="shared" si="7"/>
        <v>0</v>
      </c>
      <c r="I13" s="20">
        <f t="shared" si="7"/>
        <v>0</v>
      </c>
      <c r="J13" s="20">
        <f t="shared" si="7"/>
        <v>0</v>
      </c>
      <c r="K13" s="20">
        <f t="shared" si="7"/>
        <v>0</v>
      </c>
      <c r="L13" s="20">
        <f t="shared" si="7"/>
        <v>0</v>
      </c>
      <c r="M13" s="20">
        <f t="shared" si="7"/>
        <v>0</v>
      </c>
      <c r="N13" s="20">
        <f t="shared" si="7"/>
        <v>0</v>
      </c>
      <c r="O13" s="20">
        <f t="shared" si="7"/>
        <v>5</v>
      </c>
      <c r="P13" s="20">
        <f t="shared" si="7"/>
        <v>0</v>
      </c>
      <c r="Q13" s="20">
        <f t="shared" si="7"/>
        <v>0</v>
      </c>
      <c r="R13" s="20">
        <f t="shared" si="7"/>
        <v>0</v>
      </c>
      <c r="S13" s="20">
        <f t="shared" si="7"/>
        <v>0</v>
      </c>
      <c r="T13" s="20">
        <f t="shared" si="7"/>
        <v>0</v>
      </c>
      <c r="U13" s="20">
        <f t="shared" si="7"/>
        <v>0</v>
      </c>
      <c r="V13" s="20">
        <f t="shared" si="7"/>
        <v>0</v>
      </c>
      <c r="W13" s="18"/>
    </row>
    <row r="14" spans="1:23" ht="12.75" customHeight="1" x14ac:dyDescent="0.2">
      <c r="A14" s="80"/>
      <c r="B14" s="21" t="s">
        <v>27</v>
      </c>
      <c r="C14" s="20">
        <f t="shared" si="0"/>
        <v>5</v>
      </c>
      <c r="D14" s="20">
        <f t="shared" si="1"/>
        <v>5</v>
      </c>
      <c r="E14" s="20">
        <f>E23+E32</f>
        <v>0</v>
      </c>
      <c r="F14" s="20">
        <f t="shared" si="2"/>
        <v>5</v>
      </c>
      <c r="G14" s="20">
        <f t="shared" ref="G14:V14" si="8">G23+G32</f>
        <v>0</v>
      </c>
      <c r="H14" s="20">
        <f t="shared" si="8"/>
        <v>0</v>
      </c>
      <c r="I14" s="20">
        <f t="shared" si="8"/>
        <v>0</v>
      </c>
      <c r="J14" s="20">
        <f t="shared" si="8"/>
        <v>0</v>
      </c>
      <c r="K14" s="20">
        <f t="shared" si="8"/>
        <v>0</v>
      </c>
      <c r="L14" s="20">
        <f t="shared" si="8"/>
        <v>0</v>
      </c>
      <c r="M14" s="20">
        <f t="shared" si="8"/>
        <v>0</v>
      </c>
      <c r="N14" s="20">
        <f t="shared" si="8"/>
        <v>0</v>
      </c>
      <c r="O14" s="20">
        <f t="shared" si="8"/>
        <v>5</v>
      </c>
      <c r="P14" s="20">
        <f t="shared" si="8"/>
        <v>0</v>
      </c>
      <c r="Q14" s="20">
        <f t="shared" si="8"/>
        <v>0</v>
      </c>
      <c r="R14" s="20">
        <f t="shared" si="8"/>
        <v>0</v>
      </c>
      <c r="S14" s="20">
        <f t="shared" si="8"/>
        <v>0</v>
      </c>
      <c r="T14" s="20">
        <f t="shared" si="8"/>
        <v>0</v>
      </c>
      <c r="U14" s="20">
        <f t="shared" si="8"/>
        <v>0</v>
      </c>
      <c r="V14" s="20">
        <f t="shared" si="8"/>
        <v>0</v>
      </c>
      <c r="W14" s="18"/>
    </row>
    <row r="15" spans="1:23" ht="12.75" customHeight="1" x14ac:dyDescent="0.2">
      <c r="A15" s="80"/>
      <c r="B15" s="21" t="s">
        <v>28</v>
      </c>
      <c r="C15" s="20">
        <f t="shared" ref="C15:V15" si="9">C14-C13</f>
        <v>0</v>
      </c>
      <c r="D15" s="20">
        <f t="shared" si="9"/>
        <v>0</v>
      </c>
      <c r="E15" s="20">
        <f t="shared" si="9"/>
        <v>0</v>
      </c>
      <c r="F15" s="20">
        <f t="shared" si="9"/>
        <v>0</v>
      </c>
      <c r="G15" s="20">
        <f t="shared" si="9"/>
        <v>0</v>
      </c>
      <c r="H15" s="20">
        <f t="shared" si="9"/>
        <v>0</v>
      </c>
      <c r="I15" s="20">
        <f t="shared" si="9"/>
        <v>0</v>
      </c>
      <c r="J15" s="20">
        <f t="shared" si="9"/>
        <v>0</v>
      </c>
      <c r="K15" s="20">
        <f t="shared" si="9"/>
        <v>0</v>
      </c>
      <c r="L15" s="20">
        <f t="shared" si="9"/>
        <v>0</v>
      </c>
      <c r="M15" s="20">
        <f t="shared" si="9"/>
        <v>0</v>
      </c>
      <c r="N15" s="20">
        <f t="shared" si="9"/>
        <v>0</v>
      </c>
      <c r="O15" s="20">
        <f t="shared" si="9"/>
        <v>0</v>
      </c>
      <c r="P15" s="20">
        <f t="shared" si="9"/>
        <v>0</v>
      </c>
      <c r="Q15" s="20">
        <f t="shared" si="9"/>
        <v>0</v>
      </c>
      <c r="R15" s="20">
        <f t="shared" si="9"/>
        <v>0</v>
      </c>
      <c r="S15" s="20">
        <f t="shared" si="9"/>
        <v>0</v>
      </c>
      <c r="T15" s="20">
        <f t="shared" si="9"/>
        <v>0</v>
      </c>
      <c r="U15" s="20">
        <f t="shared" si="9"/>
        <v>0</v>
      </c>
      <c r="V15" s="20">
        <f t="shared" si="9"/>
        <v>0</v>
      </c>
      <c r="W15" s="18"/>
    </row>
    <row r="16" spans="1:23" ht="12.75" customHeight="1" x14ac:dyDescent="0.2">
      <c r="A16" s="80"/>
      <c r="B16" s="21" t="s">
        <v>29</v>
      </c>
      <c r="C16" s="20">
        <f>C14/C13*100</f>
        <v>100</v>
      </c>
      <c r="D16" s="20">
        <f>D14/D13*100</f>
        <v>100</v>
      </c>
      <c r="E16" s="20"/>
      <c r="F16" s="20">
        <f>F14/F13*100</f>
        <v>100</v>
      </c>
      <c r="G16" s="20"/>
      <c r="H16" s="20"/>
      <c r="I16" s="20"/>
      <c r="J16" s="20"/>
      <c r="K16" s="20"/>
      <c r="L16" s="20"/>
      <c r="M16" s="20"/>
      <c r="N16" s="20"/>
      <c r="O16" s="20">
        <f>O14/O13*100</f>
        <v>100</v>
      </c>
      <c r="P16" s="20"/>
      <c r="Q16" s="20"/>
      <c r="R16" s="20"/>
      <c r="S16" s="20"/>
      <c r="T16" s="20"/>
      <c r="U16" s="20"/>
      <c r="V16" s="20"/>
      <c r="W16" s="18"/>
    </row>
    <row r="17" spans="1:23" ht="23.25" customHeight="1" x14ac:dyDescent="0.2">
      <c r="A17" s="80"/>
      <c r="B17" s="16" t="s">
        <v>74</v>
      </c>
      <c r="C17" s="20"/>
      <c r="D17" s="20"/>
      <c r="E17" s="20"/>
      <c r="F17" s="20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18"/>
    </row>
    <row r="18" spans="1:23" ht="13.5" customHeight="1" x14ac:dyDescent="0.2">
      <c r="A18" s="80"/>
      <c r="B18" s="21" t="s">
        <v>23</v>
      </c>
      <c r="C18" s="20">
        <f t="shared" ref="C18:C23" si="10">D18+U18+V18</f>
        <v>200</v>
      </c>
      <c r="D18" s="20">
        <f t="shared" ref="D18:D23" si="11">E18+F18+P18+Q18+R18+S18+T18</f>
        <v>0</v>
      </c>
      <c r="E18" s="20"/>
      <c r="F18" s="20">
        <f t="shared" ref="F18:F23" si="12">G18+H18+I18+J18+K18+L18+M18+N18+O18</f>
        <v>0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>
        <v>200</v>
      </c>
      <c r="V18" s="20"/>
      <c r="W18" s="18"/>
    </row>
    <row r="19" spans="1:23" ht="13.5" customHeight="1" x14ac:dyDescent="0.2">
      <c r="A19" s="80"/>
      <c r="B19" s="21" t="s">
        <v>24</v>
      </c>
      <c r="C19" s="20">
        <f t="shared" si="10"/>
        <v>0</v>
      </c>
      <c r="D19" s="20">
        <f t="shared" si="11"/>
        <v>0</v>
      </c>
      <c r="E19" s="20"/>
      <c r="F19" s="20">
        <f t="shared" si="12"/>
        <v>0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18"/>
    </row>
    <row r="20" spans="1:23" ht="13.5" customHeight="1" x14ac:dyDescent="0.2">
      <c r="A20" s="80"/>
      <c r="B20" s="21" t="s">
        <v>25</v>
      </c>
      <c r="C20" s="20">
        <f t="shared" si="10"/>
        <v>-200</v>
      </c>
      <c r="D20" s="20">
        <f t="shared" si="11"/>
        <v>0</v>
      </c>
      <c r="E20" s="20"/>
      <c r="F20" s="20">
        <f t="shared" si="12"/>
        <v>0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>
        <v>-200</v>
      </c>
      <c r="V20" s="20"/>
      <c r="W20" s="18"/>
    </row>
    <row r="21" spans="1:23" ht="13.5" customHeight="1" x14ac:dyDescent="0.2">
      <c r="A21" s="80"/>
      <c r="B21" s="22" t="s">
        <v>38</v>
      </c>
      <c r="C21" s="20">
        <f t="shared" si="10"/>
        <v>0</v>
      </c>
      <c r="D21" s="20">
        <f t="shared" si="11"/>
        <v>0</v>
      </c>
      <c r="E21" s="20"/>
      <c r="F21" s="20">
        <f t="shared" si="12"/>
        <v>0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18"/>
    </row>
    <row r="22" spans="1:23" ht="13.5" customHeight="1" x14ac:dyDescent="0.2">
      <c r="A22" s="80"/>
      <c r="B22" s="22" t="s">
        <v>26</v>
      </c>
      <c r="C22" s="20">
        <f t="shared" si="10"/>
        <v>0</v>
      </c>
      <c r="D22" s="20">
        <f t="shared" si="11"/>
        <v>0</v>
      </c>
      <c r="E22" s="20">
        <f>E18+E19+E20+E21</f>
        <v>0</v>
      </c>
      <c r="F22" s="20">
        <f t="shared" si="12"/>
        <v>0</v>
      </c>
      <c r="G22" s="20">
        <f t="shared" ref="G22:V22" si="13">G18+G19+G20+G21</f>
        <v>0</v>
      </c>
      <c r="H22" s="20">
        <f t="shared" si="13"/>
        <v>0</v>
      </c>
      <c r="I22" s="20">
        <f t="shared" si="13"/>
        <v>0</v>
      </c>
      <c r="J22" s="20">
        <f t="shared" si="13"/>
        <v>0</v>
      </c>
      <c r="K22" s="20">
        <f t="shared" si="13"/>
        <v>0</v>
      </c>
      <c r="L22" s="20">
        <f t="shared" si="13"/>
        <v>0</v>
      </c>
      <c r="M22" s="20">
        <f t="shared" si="13"/>
        <v>0</v>
      </c>
      <c r="N22" s="20">
        <f t="shared" si="13"/>
        <v>0</v>
      </c>
      <c r="O22" s="20">
        <f t="shared" si="13"/>
        <v>0</v>
      </c>
      <c r="P22" s="20">
        <f t="shared" si="13"/>
        <v>0</v>
      </c>
      <c r="Q22" s="20">
        <f t="shared" si="13"/>
        <v>0</v>
      </c>
      <c r="R22" s="20">
        <f t="shared" si="13"/>
        <v>0</v>
      </c>
      <c r="S22" s="20">
        <f t="shared" si="13"/>
        <v>0</v>
      </c>
      <c r="T22" s="20">
        <f t="shared" si="13"/>
        <v>0</v>
      </c>
      <c r="U22" s="20">
        <f t="shared" si="13"/>
        <v>0</v>
      </c>
      <c r="V22" s="20">
        <f t="shared" si="13"/>
        <v>0</v>
      </c>
      <c r="W22" s="18"/>
    </row>
    <row r="23" spans="1:23" ht="13.5" customHeight="1" x14ac:dyDescent="0.2">
      <c r="A23" s="80"/>
      <c r="B23" s="21" t="s">
        <v>27</v>
      </c>
      <c r="C23" s="20">
        <f t="shared" si="10"/>
        <v>0</v>
      </c>
      <c r="D23" s="20">
        <f t="shared" si="11"/>
        <v>0</v>
      </c>
      <c r="E23" s="20"/>
      <c r="F23" s="20">
        <f t="shared" si="12"/>
        <v>0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18"/>
    </row>
    <row r="24" spans="1:23" ht="13.5" customHeight="1" x14ac:dyDescent="0.2">
      <c r="A24" s="80"/>
      <c r="B24" s="21" t="s">
        <v>28</v>
      </c>
      <c r="C24" s="20">
        <f t="shared" ref="C24:V24" si="14">C23-C22</f>
        <v>0</v>
      </c>
      <c r="D24" s="20">
        <f t="shared" si="14"/>
        <v>0</v>
      </c>
      <c r="E24" s="20">
        <f t="shared" si="14"/>
        <v>0</v>
      </c>
      <c r="F24" s="20">
        <f t="shared" si="14"/>
        <v>0</v>
      </c>
      <c r="G24" s="20">
        <f t="shared" si="14"/>
        <v>0</v>
      </c>
      <c r="H24" s="20">
        <f t="shared" si="14"/>
        <v>0</v>
      </c>
      <c r="I24" s="20">
        <f t="shared" si="14"/>
        <v>0</v>
      </c>
      <c r="J24" s="20">
        <f t="shared" si="14"/>
        <v>0</v>
      </c>
      <c r="K24" s="20">
        <f t="shared" si="14"/>
        <v>0</v>
      </c>
      <c r="L24" s="20">
        <f t="shared" si="14"/>
        <v>0</v>
      </c>
      <c r="M24" s="20">
        <f t="shared" si="14"/>
        <v>0</v>
      </c>
      <c r="N24" s="20">
        <f t="shared" si="14"/>
        <v>0</v>
      </c>
      <c r="O24" s="20">
        <f t="shared" si="14"/>
        <v>0</v>
      </c>
      <c r="P24" s="20">
        <f t="shared" si="14"/>
        <v>0</v>
      </c>
      <c r="Q24" s="20">
        <f t="shared" si="14"/>
        <v>0</v>
      </c>
      <c r="R24" s="20">
        <f t="shared" si="14"/>
        <v>0</v>
      </c>
      <c r="S24" s="20">
        <f t="shared" si="14"/>
        <v>0</v>
      </c>
      <c r="T24" s="20">
        <f t="shared" si="14"/>
        <v>0</v>
      </c>
      <c r="U24" s="20">
        <f t="shared" si="14"/>
        <v>0</v>
      </c>
      <c r="V24" s="20">
        <f t="shared" si="14"/>
        <v>0</v>
      </c>
      <c r="W24" s="18"/>
    </row>
    <row r="25" spans="1:23" ht="13.5" customHeight="1" x14ac:dyDescent="0.2">
      <c r="A25" s="80"/>
      <c r="B25" s="21" t="s">
        <v>29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18"/>
    </row>
    <row r="26" spans="1:23" ht="24" customHeight="1" x14ac:dyDescent="0.2">
      <c r="A26" s="44"/>
      <c r="B26" s="16" t="s">
        <v>242</v>
      </c>
      <c r="C26" s="20"/>
      <c r="D26" s="20"/>
      <c r="E26" s="20"/>
      <c r="F26" s="20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18"/>
    </row>
    <row r="27" spans="1:23" ht="13.5" customHeight="1" x14ac:dyDescent="0.2">
      <c r="A27" s="80"/>
      <c r="B27" s="21" t="s">
        <v>23</v>
      </c>
      <c r="C27" s="20">
        <f t="shared" ref="C27:C32" si="15">D27+U27+V27</f>
        <v>0</v>
      </c>
      <c r="D27" s="20">
        <f t="shared" ref="D27:D32" si="16">E27+F27+P27+Q27+R27+S27+T27</f>
        <v>0</v>
      </c>
      <c r="E27" s="20"/>
      <c r="F27" s="20">
        <f t="shared" ref="F27:F32" si="17">G27+H27+I27+J27+K27+L27+M27+N27+O27</f>
        <v>0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18"/>
    </row>
    <row r="28" spans="1:23" ht="13.5" customHeight="1" x14ac:dyDescent="0.2">
      <c r="A28" s="80"/>
      <c r="B28" s="21" t="s">
        <v>24</v>
      </c>
      <c r="C28" s="20">
        <f t="shared" si="15"/>
        <v>0</v>
      </c>
      <c r="D28" s="20">
        <f t="shared" si="16"/>
        <v>0</v>
      </c>
      <c r="E28" s="20"/>
      <c r="F28" s="20">
        <f t="shared" si="17"/>
        <v>0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18"/>
    </row>
    <row r="29" spans="1:23" ht="13.5" customHeight="1" x14ac:dyDescent="0.2">
      <c r="A29" s="80"/>
      <c r="B29" s="21" t="s">
        <v>25</v>
      </c>
      <c r="C29" s="20">
        <f t="shared" si="15"/>
        <v>5</v>
      </c>
      <c r="D29" s="20">
        <f t="shared" si="16"/>
        <v>5</v>
      </c>
      <c r="E29" s="20"/>
      <c r="F29" s="20">
        <f t="shared" si="17"/>
        <v>5</v>
      </c>
      <c r="G29" s="20"/>
      <c r="H29" s="20"/>
      <c r="I29" s="20"/>
      <c r="J29" s="20"/>
      <c r="K29" s="20"/>
      <c r="L29" s="20"/>
      <c r="M29" s="20"/>
      <c r="N29" s="20"/>
      <c r="O29" s="20">
        <v>5</v>
      </c>
      <c r="P29" s="20"/>
      <c r="Q29" s="20"/>
      <c r="R29" s="20"/>
      <c r="S29" s="20"/>
      <c r="T29" s="20"/>
      <c r="U29" s="20"/>
      <c r="V29" s="20"/>
      <c r="W29" s="18"/>
    </row>
    <row r="30" spans="1:23" ht="13.5" customHeight="1" x14ac:dyDescent="0.2">
      <c r="A30" s="80"/>
      <c r="B30" s="22" t="s">
        <v>38</v>
      </c>
      <c r="C30" s="20">
        <f t="shared" si="15"/>
        <v>0</v>
      </c>
      <c r="D30" s="20">
        <f t="shared" si="16"/>
        <v>0</v>
      </c>
      <c r="E30" s="20"/>
      <c r="F30" s="20">
        <f t="shared" si="17"/>
        <v>0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18"/>
    </row>
    <row r="31" spans="1:23" ht="13.5" customHeight="1" x14ac:dyDescent="0.2">
      <c r="A31" s="80"/>
      <c r="B31" s="22" t="s">
        <v>26</v>
      </c>
      <c r="C31" s="20">
        <f t="shared" si="15"/>
        <v>5</v>
      </c>
      <c r="D31" s="20">
        <f t="shared" si="16"/>
        <v>5</v>
      </c>
      <c r="E31" s="20">
        <f>E27+E28+E29+E30</f>
        <v>0</v>
      </c>
      <c r="F31" s="20">
        <f t="shared" si="17"/>
        <v>5</v>
      </c>
      <c r="G31" s="20">
        <f t="shared" ref="G31:V31" si="18">G27+G28+G29+G30</f>
        <v>0</v>
      </c>
      <c r="H31" s="20">
        <f t="shared" si="18"/>
        <v>0</v>
      </c>
      <c r="I31" s="20">
        <f t="shared" si="18"/>
        <v>0</v>
      </c>
      <c r="J31" s="20">
        <f t="shared" si="18"/>
        <v>0</v>
      </c>
      <c r="K31" s="20">
        <f t="shared" si="18"/>
        <v>0</v>
      </c>
      <c r="L31" s="20">
        <f t="shared" si="18"/>
        <v>0</v>
      </c>
      <c r="M31" s="20">
        <f t="shared" si="18"/>
        <v>0</v>
      </c>
      <c r="N31" s="20">
        <f t="shared" si="18"/>
        <v>0</v>
      </c>
      <c r="O31" s="20">
        <f t="shared" si="18"/>
        <v>5</v>
      </c>
      <c r="P31" s="20">
        <f t="shared" si="18"/>
        <v>0</v>
      </c>
      <c r="Q31" s="20">
        <f t="shared" si="18"/>
        <v>0</v>
      </c>
      <c r="R31" s="20">
        <f t="shared" si="18"/>
        <v>0</v>
      </c>
      <c r="S31" s="20">
        <f t="shared" si="18"/>
        <v>0</v>
      </c>
      <c r="T31" s="20">
        <f t="shared" si="18"/>
        <v>0</v>
      </c>
      <c r="U31" s="20">
        <f t="shared" si="18"/>
        <v>0</v>
      </c>
      <c r="V31" s="20">
        <f t="shared" si="18"/>
        <v>0</v>
      </c>
      <c r="W31" s="18"/>
    </row>
    <row r="32" spans="1:23" ht="13.5" customHeight="1" x14ac:dyDescent="0.2">
      <c r="A32" s="80"/>
      <c r="B32" s="21" t="s">
        <v>27</v>
      </c>
      <c r="C32" s="20">
        <f t="shared" si="15"/>
        <v>5</v>
      </c>
      <c r="D32" s="20">
        <f t="shared" si="16"/>
        <v>5</v>
      </c>
      <c r="E32" s="20"/>
      <c r="F32" s="20">
        <f t="shared" si="17"/>
        <v>5</v>
      </c>
      <c r="G32" s="20"/>
      <c r="H32" s="20"/>
      <c r="I32" s="20"/>
      <c r="J32" s="20"/>
      <c r="K32" s="20"/>
      <c r="L32" s="20"/>
      <c r="M32" s="20"/>
      <c r="N32" s="20"/>
      <c r="O32" s="20">
        <v>5</v>
      </c>
      <c r="P32" s="20"/>
      <c r="Q32" s="20"/>
      <c r="R32" s="20"/>
      <c r="S32" s="20"/>
      <c r="T32" s="20"/>
      <c r="U32" s="20"/>
      <c r="V32" s="20"/>
      <c r="W32" s="18"/>
    </row>
    <row r="33" spans="1:23" ht="13.5" customHeight="1" x14ac:dyDescent="0.2">
      <c r="A33" s="80"/>
      <c r="B33" s="21" t="s">
        <v>28</v>
      </c>
      <c r="C33" s="20">
        <f t="shared" ref="C33:V33" si="19">C32-C31</f>
        <v>0</v>
      </c>
      <c r="D33" s="20">
        <f t="shared" si="19"/>
        <v>0</v>
      </c>
      <c r="E33" s="20">
        <f t="shared" si="19"/>
        <v>0</v>
      </c>
      <c r="F33" s="20">
        <f t="shared" si="19"/>
        <v>0</v>
      </c>
      <c r="G33" s="20">
        <f t="shared" si="19"/>
        <v>0</v>
      </c>
      <c r="H33" s="20">
        <f t="shared" si="19"/>
        <v>0</v>
      </c>
      <c r="I33" s="20">
        <f t="shared" si="19"/>
        <v>0</v>
      </c>
      <c r="J33" s="20">
        <f t="shared" si="19"/>
        <v>0</v>
      </c>
      <c r="K33" s="20">
        <f t="shared" si="19"/>
        <v>0</v>
      </c>
      <c r="L33" s="20">
        <f t="shared" si="19"/>
        <v>0</v>
      </c>
      <c r="M33" s="20">
        <f t="shared" si="19"/>
        <v>0</v>
      </c>
      <c r="N33" s="20">
        <f t="shared" si="19"/>
        <v>0</v>
      </c>
      <c r="O33" s="20">
        <f t="shared" si="19"/>
        <v>0</v>
      </c>
      <c r="P33" s="20">
        <f t="shared" si="19"/>
        <v>0</v>
      </c>
      <c r="Q33" s="20">
        <f t="shared" si="19"/>
        <v>0</v>
      </c>
      <c r="R33" s="20">
        <f t="shared" si="19"/>
        <v>0</v>
      </c>
      <c r="S33" s="20">
        <f t="shared" si="19"/>
        <v>0</v>
      </c>
      <c r="T33" s="20">
        <f t="shared" si="19"/>
        <v>0</v>
      </c>
      <c r="U33" s="20">
        <f t="shared" si="19"/>
        <v>0</v>
      </c>
      <c r="V33" s="20">
        <f t="shared" si="19"/>
        <v>0</v>
      </c>
      <c r="W33" s="18"/>
    </row>
    <row r="34" spans="1:23" ht="13.5" customHeight="1" x14ac:dyDescent="0.2">
      <c r="A34" s="80"/>
      <c r="B34" s="21" t="s">
        <v>29</v>
      </c>
      <c r="C34" s="20">
        <f>C32/C31*100</f>
        <v>100</v>
      </c>
      <c r="D34" s="20">
        <f>D32/D31*100</f>
        <v>100</v>
      </c>
      <c r="E34" s="20"/>
      <c r="F34" s="20">
        <f>F32/F31*100</f>
        <v>100</v>
      </c>
      <c r="G34" s="20"/>
      <c r="H34" s="20"/>
      <c r="I34" s="20"/>
      <c r="J34" s="20"/>
      <c r="K34" s="20"/>
      <c r="L34" s="20"/>
      <c r="M34" s="20"/>
      <c r="N34" s="20"/>
      <c r="O34" s="20">
        <f>O32/O31*100</f>
        <v>100</v>
      </c>
      <c r="P34" s="20"/>
      <c r="Q34" s="20"/>
      <c r="R34" s="20"/>
      <c r="S34" s="20"/>
      <c r="T34" s="20"/>
      <c r="U34" s="20"/>
      <c r="V34" s="20"/>
    </row>
    <row r="37" spans="1:23" x14ac:dyDescent="0.2">
      <c r="B37" s="45"/>
    </row>
  </sheetData>
  <mergeCells count="16">
    <mergeCell ref="A2:A6"/>
    <mergeCell ref="B2:B6"/>
    <mergeCell ref="C2:C5"/>
    <mergeCell ref="D2:T2"/>
    <mergeCell ref="U2:U5"/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  <mergeCell ref="G4:O4"/>
  </mergeCells>
  <pageMargins left="0.17" right="0.28000000000000003" top="0.18" bottom="0.16" header="0.17" footer="0.16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34"/>
  <sheetViews>
    <sheetView showZeros="0" zoomScale="110" zoomScaleNormal="110" workbookViewId="0">
      <pane ySplit="6" topLeftCell="A7" activePane="bottomLeft" state="frozen"/>
      <selection activeCell="C35" sqref="C35"/>
      <selection pane="bottomLeft" activeCell="C35" sqref="C35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9" width="4.140625" style="19" customWidth="1"/>
    <col min="20" max="20" width="5.7109375" style="19" customWidth="1"/>
    <col min="21" max="21" width="4.7109375" style="19" customWidth="1"/>
    <col min="22" max="22" width="4.42578125" style="19" customWidth="1"/>
    <col min="23" max="23" width="0" style="19" hidden="1" customWidth="1"/>
    <col min="24" max="16384" width="9.140625" style="18"/>
  </cols>
  <sheetData>
    <row r="1" spans="1:23" ht="12.75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8</v>
      </c>
    </row>
    <row r="2" spans="1:23" ht="12.7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3.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2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74" t="s">
        <v>3</v>
      </c>
      <c r="H5" s="74" t="s">
        <v>4</v>
      </c>
      <c r="I5" s="74" t="s">
        <v>5</v>
      </c>
      <c r="J5" s="74" t="s">
        <v>6</v>
      </c>
      <c r="K5" s="74" t="s">
        <v>7</v>
      </c>
      <c r="L5" s="74" t="s">
        <v>8</v>
      </c>
      <c r="M5" s="74" t="s">
        <v>9</v>
      </c>
      <c r="N5" s="74" t="s">
        <v>52</v>
      </c>
      <c r="O5" s="74" t="s">
        <v>10</v>
      </c>
      <c r="P5" s="111"/>
      <c r="Q5" s="111"/>
      <c r="R5" s="111"/>
      <c r="S5" s="111"/>
      <c r="T5" s="111"/>
      <c r="U5" s="111"/>
      <c r="V5" s="111"/>
    </row>
    <row r="6" spans="1:23" x14ac:dyDescent="0.2">
      <c r="A6" s="110"/>
      <c r="B6" s="110"/>
      <c r="C6" s="73">
        <v>1</v>
      </c>
      <c r="D6" s="73">
        <v>2</v>
      </c>
      <c r="E6" s="73">
        <v>21</v>
      </c>
      <c r="F6" s="73">
        <v>22</v>
      </c>
      <c r="G6" s="73">
        <v>221</v>
      </c>
      <c r="H6" s="73">
        <v>222</v>
      </c>
      <c r="I6" s="73">
        <v>223</v>
      </c>
      <c r="J6" s="73">
        <v>224</v>
      </c>
      <c r="K6" s="73">
        <v>225</v>
      </c>
      <c r="L6" s="73">
        <v>226</v>
      </c>
      <c r="M6" s="73">
        <v>227</v>
      </c>
      <c r="N6" s="73">
        <v>228</v>
      </c>
      <c r="O6" s="73">
        <v>229</v>
      </c>
      <c r="P6" s="73">
        <v>23</v>
      </c>
      <c r="Q6" s="73">
        <v>24</v>
      </c>
      <c r="R6" s="73">
        <v>25</v>
      </c>
      <c r="S6" s="73">
        <v>26</v>
      </c>
      <c r="T6" s="73">
        <v>27</v>
      </c>
      <c r="U6" s="73">
        <v>28</v>
      </c>
      <c r="V6" s="73">
        <v>29</v>
      </c>
      <c r="W6" s="18"/>
    </row>
    <row r="7" spans="1:23" ht="11.25" customHeight="1" x14ac:dyDescent="0.2">
      <c r="A7" s="73">
        <v>1</v>
      </c>
      <c r="B7" s="73">
        <v>2</v>
      </c>
      <c r="C7" s="73">
        <v>4</v>
      </c>
      <c r="D7" s="73">
        <v>5</v>
      </c>
      <c r="E7" s="73">
        <v>6</v>
      </c>
      <c r="F7" s="73">
        <v>7</v>
      </c>
      <c r="G7" s="73">
        <v>8</v>
      </c>
      <c r="H7" s="73">
        <v>9</v>
      </c>
      <c r="I7" s="73">
        <v>10</v>
      </c>
      <c r="J7" s="73">
        <v>11</v>
      </c>
      <c r="K7" s="73">
        <v>12</v>
      </c>
      <c r="L7" s="73">
        <v>13</v>
      </c>
      <c r="M7" s="73">
        <v>14</v>
      </c>
      <c r="N7" s="73">
        <v>15</v>
      </c>
      <c r="O7" s="73">
        <v>16</v>
      </c>
      <c r="P7" s="73">
        <v>17</v>
      </c>
      <c r="Q7" s="73">
        <v>18</v>
      </c>
      <c r="R7" s="73">
        <v>19</v>
      </c>
      <c r="S7" s="73">
        <v>20</v>
      </c>
      <c r="T7" s="73">
        <v>21</v>
      </c>
      <c r="U7" s="73">
        <v>22</v>
      </c>
      <c r="V7" s="73">
        <v>23</v>
      </c>
    </row>
    <row r="8" spans="1:23" ht="19.5" customHeight="1" x14ac:dyDescent="0.2">
      <c r="A8" s="73">
        <v>1.3</v>
      </c>
      <c r="B8" s="16" t="s">
        <v>188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73"/>
    </row>
    <row r="9" spans="1:23" ht="13.5" customHeight="1" x14ac:dyDescent="0.2">
      <c r="A9" s="73"/>
      <c r="B9" s="21" t="s">
        <v>23</v>
      </c>
      <c r="C9" s="20">
        <f t="shared" ref="C9:C14" si="0">D9+U9+V9</f>
        <v>459</v>
      </c>
      <c r="D9" s="20">
        <f t="shared" ref="D9:D14" si="1">E9+F9+P9+Q9+R9+S9+T9</f>
        <v>0</v>
      </c>
      <c r="E9" s="20">
        <f>E18</f>
        <v>0</v>
      </c>
      <c r="F9" s="20">
        <f t="shared" ref="F9:F14" si="2">G9+H9+I9+J9+K9+L9+M9+N9+O9</f>
        <v>0</v>
      </c>
      <c r="G9" s="20">
        <f t="shared" ref="G9:V9" si="3">G18</f>
        <v>0</v>
      </c>
      <c r="H9" s="20">
        <f t="shared" si="3"/>
        <v>0</v>
      </c>
      <c r="I9" s="20">
        <f t="shared" si="3"/>
        <v>0</v>
      </c>
      <c r="J9" s="20">
        <f t="shared" si="3"/>
        <v>0</v>
      </c>
      <c r="K9" s="20">
        <f t="shared" si="3"/>
        <v>0</v>
      </c>
      <c r="L9" s="20">
        <f t="shared" si="3"/>
        <v>0</v>
      </c>
      <c r="M9" s="20">
        <f t="shared" si="3"/>
        <v>0</v>
      </c>
      <c r="N9" s="20">
        <f t="shared" si="3"/>
        <v>0</v>
      </c>
      <c r="O9" s="20">
        <f t="shared" si="3"/>
        <v>0</v>
      </c>
      <c r="P9" s="20">
        <f t="shared" si="3"/>
        <v>0</v>
      </c>
      <c r="Q9" s="20">
        <f t="shared" si="3"/>
        <v>0</v>
      </c>
      <c r="R9" s="20">
        <f t="shared" si="3"/>
        <v>0</v>
      </c>
      <c r="S9" s="20">
        <f t="shared" si="3"/>
        <v>0</v>
      </c>
      <c r="T9" s="20">
        <f t="shared" si="3"/>
        <v>0</v>
      </c>
      <c r="U9" s="20">
        <f t="shared" si="3"/>
        <v>459</v>
      </c>
      <c r="V9" s="20">
        <f t="shared" si="3"/>
        <v>0</v>
      </c>
    </row>
    <row r="10" spans="1:23" ht="13.5" customHeight="1" x14ac:dyDescent="0.2">
      <c r="A10" s="73"/>
      <c r="B10" s="21" t="s">
        <v>24</v>
      </c>
      <c r="C10" s="20">
        <f t="shared" si="0"/>
        <v>0</v>
      </c>
      <c r="D10" s="20">
        <f t="shared" si="1"/>
        <v>0</v>
      </c>
      <c r="E10" s="20">
        <f>E19</f>
        <v>0</v>
      </c>
      <c r="F10" s="20">
        <f t="shared" si="2"/>
        <v>0</v>
      </c>
      <c r="G10" s="20">
        <f t="shared" ref="G10:V10" si="4">G19</f>
        <v>0</v>
      </c>
      <c r="H10" s="20">
        <f t="shared" si="4"/>
        <v>0</v>
      </c>
      <c r="I10" s="20">
        <f t="shared" si="4"/>
        <v>0</v>
      </c>
      <c r="J10" s="20">
        <f t="shared" si="4"/>
        <v>0</v>
      </c>
      <c r="K10" s="20">
        <f t="shared" si="4"/>
        <v>0</v>
      </c>
      <c r="L10" s="20">
        <f t="shared" si="4"/>
        <v>0</v>
      </c>
      <c r="M10" s="20">
        <f t="shared" si="4"/>
        <v>0</v>
      </c>
      <c r="N10" s="20">
        <f t="shared" si="4"/>
        <v>0</v>
      </c>
      <c r="O10" s="20">
        <f t="shared" si="4"/>
        <v>0</v>
      </c>
      <c r="P10" s="20">
        <f t="shared" si="4"/>
        <v>0</v>
      </c>
      <c r="Q10" s="20">
        <f t="shared" si="4"/>
        <v>0</v>
      </c>
      <c r="R10" s="20">
        <f t="shared" si="4"/>
        <v>0</v>
      </c>
      <c r="S10" s="20">
        <f t="shared" si="4"/>
        <v>0</v>
      </c>
      <c r="T10" s="20">
        <f t="shared" si="4"/>
        <v>0</v>
      </c>
      <c r="U10" s="20">
        <f t="shared" si="4"/>
        <v>0</v>
      </c>
      <c r="V10" s="20">
        <f t="shared" si="4"/>
        <v>0</v>
      </c>
    </row>
    <row r="11" spans="1:23" ht="13.5" customHeight="1" x14ac:dyDescent="0.2">
      <c r="A11" s="73"/>
      <c r="B11" s="21" t="s">
        <v>25</v>
      </c>
      <c r="C11" s="20">
        <f t="shared" si="0"/>
        <v>-12.8</v>
      </c>
      <c r="D11" s="20">
        <f t="shared" si="1"/>
        <v>0</v>
      </c>
      <c r="E11" s="20">
        <f>E20</f>
        <v>0</v>
      </c>
      <c r="F11" s="20">
        <f t="shared" si="2"/>
        <v>0</v>
      </c>
      <c r="G11" s="20">
        <f t="shared" ref="G11:V11" si="5">G20</f>
        <v>0</v>
      </c>
      <c r="H11" s="20">
        <f t="shared" si="5"/>
        <v>0</v>
      </c>
      <c r="I11" s="20">
        <f t="shared" si="5"/>
        <v>0</v>
      </c>
      <c r="J11" s="20">
        <f t="shared" si="5"/>
        <v>0</v>
      </c>
      <c r="K11" s="20">
        <f t="shared" si="5"/>
        <v>0</v>
      </c>
      <c r="L11" s="20">
        <f t="shared" si="5"/>
        <v>0</v>
      </c>
      <c r="M11" s="20">
        <f t="shared" si="5"/>
        <v>0</v>
      </c>
      <c r="N11" s="20">
        <f t="shared" si="5"/>
        <v>0</v>
      </c>
      <c r="O11" s="20">
        <f t="shared" si="5"/>
        <v>0</v>
      </c>
      <c r="P11" s="20">
        <f t="shared" si="5"/>
        <v>0</v>
      </c>
      <c r="Q11" s="20">
        <f t="shared" si="5"/>
        <v>0</v>
      </c>
      <c r="R11" s="20">
        <f t="shared" si="5"/>
        <v>0</v>
      </c>
      <c r="S11" s="20">
        <f t="shared" si="5"/>
        <v>0</v>
      </c>
      <c r="T11" s="20">
        <f t="shared" si="5"/>
        <v>0</v>
      </c>
      <c r="U11" s="20">
        <f t="shared" si="5"/>
        <v>-12.8</v>
      </c>
      <c r="V11" s="20">
        <f t="shared" si="5"/>
        <v>0</v>
      </c>
    </row>
    <row r="12" spans="1:23" ht="13.5" customHeight="1" x14ac:dyDescent="0.2">
      <c r="A12" s="73"/>
      <c r="B12" s="22" t="s">
        <v>38</v>
      </c>
      <c r="C12" s="20">
        <f t="shared" si="0"/>
        <v>-46.2</v>
      </c>
      <c r="D12" s="20">
        <f t="shared" si="1"/>
        <v>0</v>
      </c>
      <c r="E12" s="20">
        <f>E21</f>
        <v>0</v>
      </c>
      <c r="F12" s="20">
        <f t="shared" si="2"/>
        <v>0</v>
      </c>
      <c r="G12" s="20">
        <f t="shared" ref="G12:V12" si="6">G21</f>
        <v>0</v>
      </c>
      <c r="H12" s="20">
        <f t="shared" si="6"/>
        <v>0</v>
      </c>
      <c r="I12" s="20">
        <f t="shared" si="6"/>
        <v>0</v>
      </c>
      <c r="J12" s="20">
        <f t="shared" si="6"/>
        <v>0</v>
      </c>
      <c r="K12" s="20">
        <f t="shared" si="6"/>
        <v>0</v>
      </c>
      <c r="L12" s="20">
        <f t="shared" si="6"/>
        <v>0</v>
      </c>
      <c r="M12" s="20">
        <f t="shared" si="6"/>
        <v>0</v>
      </c>
      <c r="N12" s="20">
        <f t="shared" si="6"/>
        <v>0</v>
      </c>
      <c r="O12" s="20">
        <f t="shared" si="6"/>
        <v>0</v>
      </c>
      <c r="P12" s="20">
        <f t="shared" si="6"/>
        <v>0</v>
      </c>
      <c r="Q12" s="20">
        <f t="shared" si="6"/>
        <v>0</v>
      </c>
      <c r="R12" s="20">
        <f t="shared" si="6"/>
        <v>0</v>
      </c>
      <c r="S12" s="20">
        <f t="shared" si="6"/>
        <v>0</v>
      </c>
      <c r="T12" s="20">
        <f t="shared" si="6"/>
        <v>0</v>
      </c>
      <c r="U12" s="20">
        <f t="shared" si="6"/>
        <v>-46.2</v>
      </c>
      <c r="V12" s="20">
        <f t="shared" si="6"/>
        <v>0</v>
      </c>
    </row>
    <row r="13" spans="1:23" ht="13.5" customHeight="1" x14ac:dyDescent="0.2">
      <c r="A13" s="73"/>
      <c r="B13" s="22" t="s">
        <v>26</v>
      </c>
      <c r="C13" s="20">
        <f t="shared" si="0"/>
        <v>400</v>
      </c>
      <c r="D13" s="20">
        <f t="shared" si="1"/>
        <v>0</v>
      </c>
      <c r="E13" s="20">
        <f>E9+E10+E11+E12</f>
        <v>0</v>
      </c>
      <c r="F13" s="20">
        <f t="shared" si="2"/>
        <v>0</v>
      </c>
      <c r="G13" s="20">
        <f t="shared" ref="G13:V13" si="7">G9+G10+G11+G12</f>
        <v>0</v>
      </c>
      <c r="H13" s="20">
        <f t="shared" si="7"/>
        <v>0</v>
      </c>
      <c r="I13" s="20">
        <f t="shared" si="7"/>
        <v>0</v>
      </c>
      <c r="J13" s="20">
        <f t="shared" si="7"/>
        <v>0</v>
      </c>
      <c r="K13" s="20">
        <f t="shared" si="7"/>
        <v>0</v>
      </c>
      <c r="L13" s="20">
        <f t="shared" si="7"/>
        <v>0</v>
      </c>
      <c r="M13" s="20">
        <f t="shared" si="7"/>
        <v>0</v>
      </c>
      <c r="N13" s="20">
        <f t="shared" si="7"/>
        <v>0</v>
      </c>
      <c r="O13" s="20">
        <f t="shared" si="7"/>
        <v>0</v>
      </c>
      <c r="P13" s="20">
        <f t="shared" si="7"/>
        <v>0</v>
      </c>
      <c r="Q13" s="20">
        <f t="shared" si="7"/>
        <v>0</v>
      </c>
      <c r="R13" s="20">
        <f t="shared" si="7"/>
        <v>0</v>
      </c>
      <c r="S13" s="20">
        <f t="shared" si="7"/>
        <v>0</v>
      </c>
      <c r="T13" s="20">
        <f t="shared" si="7"/>
        <v>0</v>
      </c>
      <c r="U13" s="20">
        <f t="shared" si="7"/>
        <v>400</v>
      </c>
      <c r="V13" s="20">
        <f t="shared" si="7"/>
        <v>0</v>
      </c>
    </row>
    <row r="14" spans="1:23" ht="13.5" customHeight="1" x14ac:dyDescent="0.2">
      <c r="A14" s="73"/>
      <c r="B14" s="21" t="s">
        <v>27</v>
      </c>
      <c r="C14" s="20">
        <f t="shared" si="0"/>
        <v>0</v>
      </c>
      <c r="D14" s="20">
        <f t="shared" si="1"/>
        <v>0</v>
      </c>
      <c r="E14" s="20">
        <f>E23</f>
        <v>0</v>
      </c>
      <c r="F14" s="20">
        <f t="shared" si="2"/>
        <v>0</v>
      </c>
      <c r="G14" s="20">
        <f t="shared" ref="G14:V14" si="8">G23</f>
        <v>0</v>
      </c>
      <c r="H14" s="20">
        <f t="shared" si="8"/>
        <v>0</v>
      </c>
      <c r="I14" s="20">
        <f t="shared" si="8"/>
        <v>0</v>
      </c>
      <c r="J14" s="20">
        <f t="shared" si="8"/>
        <v>0</v>
      </c>
      <c r="K14" s="20">
        <f t="shared" si="8"/>
        <v>0</v>
      </c>
      <c r="L14" s="20">
        <f t="shared" si="8"/>
        <v>0</v>
      </c>
      <c r="M14" s="20">
        <f t="shared" si="8"/>
        <v>0</v>
      </c>
      <c r="N14" s="20">
        <f t="shared" si="8"/>
        <v>0</v>
      </c>
      <c r="O14" s="20">
        <f t="shared" si="8"/>
        <v>0</v>
      </c>
      <c r="P14" s="20">
        <f t="shared" si="8"/>
        <v>0</v>
      </c>
      <c r="Q14" s="20">
        <f t="shared" si="8"/>
        <v>0</v>
      </c>
      <c r="R14" s="20">
        <f t="shared" si="8"/>
        <v>0</v>
      </c>
      <c r="S14" s="20">
        <f t="shared" si="8"/>
        <v>0</v>
      </c>
      <c r="T14" s="20">
        <f t="shared" si="8"/>
        <v>0</v>
      </c>
      <c r="U14" s="20">
        <f t="shared" si="8"/>
        <v>0</v>
      </c>
      <c r="V14" s="20">
        <f t="shared" si="8"/>
        <v>0</v>
      </c>
    </row>
    <row r="15" spans="1:23" ht="13.5" customHeight="1" x14ac:dyDescent="0.2">
      <c r="A15" s="73"/>
      <c r="B15" s="21" t="s">
        <v>28</v>
      </c>
      <c r="C15" s="20">
        <f t="shared" ref="C15:V15" si="9">C14-C13</f>
        <v>-400</v>
      </c>
      <c r="D15" s="20">
        <f t="shared" si="9"/>
        <v>0</v>
      </c>
      <c r="E15" s="20">
        <f t="shared" si="9"/>
        <v>0</v>
      </c>
      <c r="F15" s="20">
        <f t="shared" si="9"/>
        <v>0</v>
      </c>
      <c r="G15" s="20">
        <f t="shared" si="9"/>
        <v>0</v>
      </c>
      <c r="H15" s="20">
        <f t="shared" si="9"/>
        <v>0</v>
      </c>
      <c r="I15" s="20">
        <f t="shared" si="9"/>
        <v>0</v>
      </c>
      <c r="J15" s="20">
        <f t="shared" si="9"/>
        <v>0</v>
      </c>
      <c r="K15" s="20">
        <f t="shared" si="9"/>
        <v>0</v>
      </c>
      <c r="L15" s="20">
        <f t="shared" si="9"/>
        <v>0</v>
      </c>
      <c r="M15" s="20">
        <f t="shared" si="9"/>
        <v>0</v>
      </c>
      <c r="N15" s="20">
        <f t="shared" si="9"/>
        <v>0</v>
      </c>
      <c r="O15" s="20">
        <f t="shared" si="9"/>
        <v>0</v>
      </c>
      <c r="P15" s="20">
        <f t="shared" si="9"/>
        <v>0</v>
      </c>
      <c r="Q15" s="20">
        <f t="shared" si="9"/>
        <v>0</v>
      </c>
      <c r="R15" s="20">
        <f t="shared" si="9"/>
        <v>0</v>
      </c>
      <c r="S15" s="20">
        <f t="shared" si="9"/>
        <v>0</v>
      </c>
      <c r="T15" s="20">
        <f t="shared" si="9"/>
        <v>0</v>
      </c>
      <c r="U15" s="20">
        <f t="shared" si="9"/>
        <v>-400</v>
      </c>
      <c r="V15" s="20">
        <f t="shared" si="9"/>
        <v>0</v>
      </c>
    </row>
    <row r="16" spans="1:23" ht="13.5" customHeight="1" x14ac:dyDescent="0.2">
      <c r="A16" s="73"/>
      <c r="B16" s="21" t="s">
        <v>29</v>
      </c>
      <c r="C16" s="20">
        <f>C14/C13*100</f>
        <v>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>
        <f>U14/U13*100</f>
        <v>0</v>
      </c>
      <c r="V16" s="20"/>
    </row>
    <row r="17" spans="1:23" ht="27" customHeight="1" x14ac:dyDescent="0.2">
      <c r="A17" s="73"/>
      <c r="B17" s="16" t="s">
        <v>189</v>
      </c>
      <c r="C17" s="20"/>
      <c r="D17" s="20"/>
      <c r="E17" s="20"/>
      <c r="F17" s="20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18"/>
    </row>
    <row r="18" spans="1:23" ht="12.75" customHeight="1" x14ac:dyDescent="0.2">
      <c r="A18" s="73"/>
      <c r="B18" s="21" t="s">
        <v>23</v>
      </c>
      <c r="C18" s="20">
        <f t="shared" ref="C18:C23" si="10">D18+U18+V18</f>
        <v>459</v>
      </c>
      <c r="D18" s="20">
        <f t="shared" ref="D18:D23" si="11">E18+F18+P18+Q18+R18+S18+T18</f>
        <v>0</v>
      </c>
      <c r="E18" s="20"/>
      <c r="F18" s="20">
        <f t="shared" ref="F18:F23" si="12">G18+H18+I18+J18+K18+L18+M18+N18+O18</f>
        <v>0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>
        <v>459</v>
      </c>
      <c r="V18" s="20"/>
      <c r="W18" s="18"/>
    </row>
    <row r="19" spans="1:23" ht="12.75" customHeight="1" x14ac:dyDescent="0.2">
      <c r="A19" s="73"/>
      <c r="B19" s="21" t="s">
        <v>24</v>
      </c>
      <c r="C19" s="20">
        <f t="shared" si="10"/>
        <v>0</v>
      </c>
      <c r="D19" s="20">
        <f t="shared" si="11"/>
        <v>0</v>
      </c>
      <c r="E19" s="20"/>
      <c r="F19" s="20">
        <f t="shared" si="12"/>
        <v>0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18"/>
    </row>
    <row r="20" spans="1:23" ht="12.75" customHeight="1" x14ac:dyDescent="0.2">
      <c r="A20" s="73"/>
      <c r="B20" s="21" t="s">
        <v>25</v>
      </c>
      <c r="C20" s="20">
        <f t="shared" si="10"/>
        <v>-12.8</v>
      </c>
      <c r="D20" s="20">
        <f t="shared" si="11"/>
        <v>0</v>
      </c>
      <c r="E20" s="20"/>
      <c r="F20" s="20">
        <f t="shared" si="12"/>
        <v>0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>
        <v>-12.8</v>
      </c>
      <c r="V20" s="20"/>
      <c r="W20" s="18"/>
    </row>
    <row r="21" spans="1:23" ht="12.75" customHeight="1" x14ac:dyDescent="0.2">
      <c r="A21" s="73"/>
      <c r="B21" s="22" t="s">
        <v>38</v>
      </c>
      <c r="C21" s="20">
        <f t="shared" si="10"/>
        <v>-46.2</v>
      </c>
      <c r="D21" s="20">
        <f t="shared" si="11"/>
        <v>0</v>
      </c>
      <c r="E21" s="20"/>
      <c r="F21" s="20">
        <f t="shared" si="12"/>
        <v>0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>
        <v>-46.2</v>
      </c>
      <c r="V21" s="20"/>
      <c r="W21" s="18"/>
    </row>
    <row r="22" spans="1:23" ht="12.75" customHeight="1" x14ac:dyDescent="0.2">
      <c r="A22" s="73"/>
      <c r="B22" s="22" t="s">
        <v>26</v>
      </c>
      <c r="C22" s="20">
        <f t="shared" si="10"/>
        <v>400</v>
      </c>
      <c r="D22" s="20">
        <f t="shared" si="11"/>
        <v>0</v>
      </c>
      <c r="E22" s="20">
        <f>E18+E19+E20+E21</f>
        <v>0</v>
      </c>
      <c r="F22" s="20">
        <f t="shared" si="12"/>
        <v>0</v>
      </c>
      <c r="G22" s="20">
        <f t="shared" ref="G22:V22" si="13">G18+G19+G20+G21</f>
        <v>0</v>
      </c>
      <c r="H22" s="20">
        <f t="shared" si="13"/>
        <v>0</v>
      </c>
      <c r="I22" s="20">
        <f t="shared" si="13"/>
        <v>0</v>
      </c>
      <c r="J22" s="20">
        <f t="shared" si="13"/>
        <v>0</v>
      </c>
      <c r="K22" s="20">
        <f t="shared" si="13"/>
        <v>0</v>
      </c>
      <c r="L22" s="20">
        <f t="shared" si="13"/>
        <v>0</v>
      </c>
      <c r="M22" s="20">
        <f t="shared" si="13"/>
        <v>0</v>
      </c>
      <c r="N22" s="20">
        <f t="shared" si="13"/>
        <v>0</v>
      </c>
      <c r="O22" s="20">
        <f t="shared" si="13"/>
        <v>0</v>
      </c>
      <c r="P22" s="20">
        <f t="shared" si="13"/>
        <v>0</v>
      </c>
      <c r="Q22" s="20">
        <f t="shared" si="13"/>
        <v>0</v>
      </c>
      <c r="R22" s="20">
        <f t="shared" si="13"/>
        <v>0</v>
      </c>
      <c r="S22" s="20">
        <f t="shared" si="13"/>
        <v>0</v>
      </c>
      <c r="T22" s="20">
        <f t="shared" si="13"/>
        <v>0</v>
      </c>
      <c r="U22" s="20">
        <f t="shared" si="13"/>
        <v>400</v>
      </c>
      <c r="V22" s="20">
        <f t="shared" si="13"/>
        <v>0</v>
      </c>
      <c r="W22" s="18"/>
    </row>
    <row r="23" spans="1:23" ht="12.75" customHeight="1" x14ac:dyDescent="0.2">
      <c r="A23" s="73"/>
      <c r="B23" s="21" t="s">
        <v>27</v>
      </c>
      <c r="C23" s="20">
        <f t="shared" si="10"/>
        <v>0</v>
      </c>
      <c r="D23" s="20">
        <f t="shared" si="11"/>
        <v>0</v>
      </c>
      <c r="E23" s="20"/>
      <c r="F23" s="20">
        <f t="shared" si="12"/>
        <v>0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18"/>
    </row>
    <row r="24" spans="1:23" ht="12.75" customHeight="1" x14ac:dyDescent="0.2">
      <c r="A24" s="73"/>
      <c r="B24" s="21" t="s">
        <v>28</v>
      </c>
      <c r="C24" s="20">
        <f t="shared" ref="C24:V24" si="14">C23-C22</f>
        <v>-400</v>
      </c>
      <c r="D24" s="20">
        <f t="shared" si="14"/>
        <v>0</v>
      </c>
      <c r="E24" s="20">
        <f t="shared" si="14"/>
        <v>0</v>
      </c>
      <c r="F24" s="20">
        <f t="shared" si="14"/>
        <v>0</v>
      </c>
      <c r="G24" s="20">
        <f t="shared" si="14"/>
        <v>0</v>
      </c>
      <c r="H24" s="20">
        <f t="shared" si="14"/>
        <v>0</v>
      </c>
      <c r="I24" s="20">
        <f t="shared" si="14"/>
        <v>0</v>
      </c>
      <c r="J24" s="20">
        <f t="shared" si="14"/>
        <v>0</v>
      </c>
      <c r="K24" s="20">
        <f t="shared" si="14"/>
        <v>0</v>
      </c>
      <c r="L24" s="20">
        <f t="shared" si="14"/>
        <v>0</v>
      </c>
      <c r="M24" s="20">
        <f t="shared" si="14"/>
        <v>0</v>
      </c>
      <c r="N24" s="20">
        <f t="shared" si="14"/>
        <v>0</v>
      </c>
      <c r="O24" s="20">
        <f t="shared" si="14"/>
        <v>0</v>
      </c>
      <c r="P24" s="20">
        <f t="shared" si="14"/>
        <v>0</v>
      </c>
      <c r="Q24" s="20">
        <f t="shared" si="14"/>
        <v>0</v>
      </c>
      <c r="R24" s="20">
        <f t="shared" si="14"/>
        <v>0</v>
      </c>
      <c r="S24" s="20">
        <f t="shared" si="14"/>
        <v>0</v>
      </c>
      <c r="T24" s="20">
        <f t="shared" si="14"/>
        <v>0</v>
      </c>
      <c r="U24" s="20">
        <f t="shared" si="14"/>
        <v>-400</v>
      </c>
      <c r="V24" s="20">
        <f t="shared" si="14"/>
        <v>0</v>
      </c>
      <c r="W24" s="18"/>
    </row>
    <row r="25" spans="1:23" ht="12.75" customHeight="1" x14ac:dyDescent="0.2">
      <c r="A25" s="73"/>
      <c r="B25" s="21" t="s">
        <v>29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18"/>
    </row>
    <row r="26" spans="1:23" ht="18.75" customHeight="1" x14ac:dyDescent="0.2">
      <c r="A26" s="73">
        <v>1.4</v>
      </c>
      <c r="B26" s="16" t="s">
        <v>190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73"/>
    </row>
    <row r="27" spans="1:23" ht="14.25" customHeight="1" x14ac:dyDescent="0.2">
      <c r="A27" s="73"/>
      <c r="B27" s="21" t="s">
        <v>23</v>
      </c>
      <c r="C27" s="20">
        <f t="shared" ref="C27:C32" si="15">D27+U27+V27</f>
        <v>0</v>
      </c>
      <c r="D27" s="20">
        <f t="shared" ref="D27:D32" si="16">E27+F27+P27+Q27+R27+S27+T27</f>
        <v>0</v>
      </c>
      <c r="E27" s="20">
        <f>'II.1.9 გზა-სარ'!E9+'II.1.9 გზა-სარ'!E18</f>
        <v>0</v>
      </c>
      <c r="F27" s="20">
        <f t="shared" ref="F27:F32" si="17">G27+H27+I27+J27+K27+L27+M27+N27+O27</f>
        <v>0</v>
      </c>
      <c r="G27" s="20">
        <f>'II.1.9 გზა-სარ'!G9+'II.1.9 გზა-სარ'!G18</f>
        <v>0</v>
      </c>
      <c r="H27" s="20">
        <f>'II.1.9 გზა-სარ'!H9+'II.1.9 გზა-სარ'!H18</f>
        <v>0</v>
      </c>
      <c r="I27" s="20">
        <f>'II.1.9 გზა-სარ'!I9+'II.1.9 გზა-სარ'!I18</f>
        <v>0</v>
      </c>
      <c r="J27" s="20">
        <f>'II.1.9 გზა-სარ'!J9+'II.1.9 გზა-სარ'!J18</f>
        <v>0</v>
      </c>
      <c r="K27" s="20">
        <f>'II.1.9 გზა-სარ'!K9+'II.1.9 გზა-სარ'!K18</f>
        <v>0</v>
      </c>
      <c r="L27" s="20">
        <f>'II.1.9 გზა-სარ'!L9+'II.1.9 გზა-სარ'!L18</f>
        <v>0</v>
      </c>
      <c r="M27" s="20">
        <f>'II.1.9 გზა-სარ'!M9+'II.1.9 გზა-სარ'!M18</f>
        <v>0</v>
      </c>
      <c r="N27" s="20">
        <f>'II.1.9 გზა-სარ'!N9+'II.1.9 გზა-სარ'!N18</f>
        <v>0</v>
      </c>
      <c r="O27" s="20">
        <f>'II.1.9 გზა-სარ'!O9+'II.1.9 გზა-სარ'!O18</f>
        <v>0</v>
      </c>
      <c r="P27" s="20">
        <f>'II.1.9 გზა-სარ'!P9+'II.1.9 გზა-სარ'!P18</f>
        <v>0</v>
      </c>
      <c r="Q27" s="20">
        <f>'II.1.9 გზა-სარ'!Q9+'II.1.9 გზა-სარ'!Q18</f>
        <v>0</v>
      </c>
      <c r="R27" s="20">
        <f>'II.1.9 გზა-სარ'!R9+'II.1.9 გზა-სარ'!R18</f>
        <v>0</v>
      </c>
      <c r="S27" s="20">
        <f>'II.1.9 გზა-სარ'!S9+'II.1.9 გზა-სარ'!S18</f>
        <v>0</v>
      </c>
      <c r="T27" s="20">
        <f>'II.1.9 გზა-სარ'!T9+'II.1.9 გზა-სარ'!T18</f>
        <v>0</v>
      </c>
      <c r="U27" s="20">
        <f>'II.1.9 გზა-სარ'!U9+'II.1.9 გზა-სარ'!U18</f>
        <v>0</v>
      </c>
      <c r="V27" s="20">
        <f>'II.1.9 გზა-სარ'!V9+'II.1.9 გზა-სარ'!V18</f>
        <v>0</v>
      </c>
    </row>
    <row r="28" spans="1:23" ht="14.25" customHeight="1" x14ac:dyDescent="0.2">
      <c r="A28" s="73"/>
      <c r="B28" s="21" t="s">
        <v>24</v>
      </c>
      <c r="C28" s="20">
        <f t="shared" si="15"/>
        <v>0</v>
      </c>
      <c r="D28" s="20">
        <f t="shared" si="16"/>
        <v>0</v>
      </c>
      <c r="E28" s="20">
        <f>'II.1.9 გზა-სარ'!E10+'II.1.9 გზა-სარ'!E19</f>
        <v>0</v>
      </c>
      <c r="F28" s="20">
        <f t="shared" si="17"/>
        <v>0</v>
      </c>
      <c r="G28" s="20">
        <f>'II.1.9 გზა-სარ'!G10+'II.1.9 გზა-სარ'!G19</f>
        <v>0</v>
      </c>
      <c r="H28" s="20">
        <f>'II.1.9 გზა-სარ'!H10+'II.1.9 გზა-სარ'!H19</f>
        <v>0</v>
      </c>
      <c r="I28" s="20">
        <f>'II.1.9 გზა-სარ'!I10+'II.1.9 გზა-სარ'!I19</f>
        <v>0</v>
      </c>
      <c r="J28" s="20">
        <f>'II.1.9 გზა-სარ'!J10+'II.1.9 გზა-სარ'!J19</f>
        <v>0</v>
      </c>
      <c r="K28" s="20">
        <f>'II.1.9 გზა-სარ'!K10+'II.1.9 გზა-სარ'!K19</f>
        <v>0</v>
      </c>
      <c r="L28" s="20">
        <f>'II.1.9 გზა-სარ'!L10+'II.1.9 გზა-სარ'!L19</f>
        <v>0</v>
      </c>
      <c r="M28" s="20">
        <f>'II.1.9 გზა-სარ'!M10+'II.1.9 გზა-სარ'!M19</f>
        <v>0</v>
      </c>
      <c r="N28" s="20">
        <f>'II.1.9 გზა-სარ'!N10+'II.1.9 გზა-სარ'!N19</f>
        <v>0</v>
      </c>
      <c r="O28" s="20">
        <f>'II.1.9 გზა-სარ'!O10+'II.1.9 გზა-სარ'!O19</f>
        <v>0</v>
      </c>
      <c r="P28" s="20">
        <f>'II.1.9 გზა-სარ'!P10+'II.1.9 გზა-სარ'!P19</f>
        <v>0</v>
      </c>
      <c r="Q28" s="20">
        <f>'II.1.9 გზა-სარ'!Q10+'II.1.9 გზა-სარ'!Q19</f>
        <v>0</v>
      </c>
      <c r="R28" s="20">
        <f>'II.1.9 გზა-სარ'!R10+'II.1.9 გზა-სარ'!R19</f>
        <v>0</v>
      </c>
      <c r="S28" s="20">
        <f>'II.1.9 გზა-სარ'!S10+'II.1.9 გზა-სარ'!S19</f>
        <v>0</v>
      </c>
      <c r="T28" s="20">
        <f>'II.1.9 გზა-სარ'!T10+'II.1.9 გზა-სარ'!T19</f>
        <v>0</v>
      </c>
      <c r="U28" s="20">
        <f>'II.1.9 გზა-სარ'!U10+'II.1.9 გზა-სარ'!U19</f>
        <v>0</v>
      </c>
      <c r="V28" s="20">
        <f>'II.1.9 გზა-სარ'!V10+'II.1.9 გზა-სარ'!V19</f>
        <v>0</v>
      </c>
    </row>
    <row r="29" spans="1:23" ht="14.25" customHeight="1" x14ac:dyDescent="0.2">
      <c r="A29" s="73"/>
      <c r="B29" s="21" t="s">
        <v>25</v>
      </c>
      <c r="C29" s="20">
        <f t="shared" si="15"/>
        <v>300</v>
      </c>
      <c r="D29" s="20">
        <f t="shared" si="16"/>
        <v>100</v>
      </c>
      <c r="E29" s="20">
        <f>'II.1.9 გზა-სარ'!E11+'II.1.9 გზა-სარ'!E20</f>
        <v>0</v>
      </c>
      <c r="F29" s="20">
        <f t="shared" si="17"/>
        <v>100</v>
      </c>
      <c r="G29" s="20">
        <f>'II.1.9 გზა-სარ'!G11+'II.1.9 გზა-სარ'!G20</f>
        <v>0</v>
      </c>
      <c r="H29" s="20">
        <f>'II.1.9 გზა-სარ'!H11+'II.1.9 გზა-სარ'!H20</f>
        <v>0</v>
      </c>
      <c r="I29" s="20">
        <f>'II.1.9 გზა-სარ'!I11+'II.1.9 გზა-სარ'!I20</f>
        <v>0</v>
      </c>
      <c r="J29" s="20">
        <f>'II.1.9 გზა-სარ'!J11+'II.1.9 გზა-სარ'!J20</f>
        <v>0</v>
      </c>
      <c r="K29" s="20">
        <f>'II.1.9 გზა-სარ'!K11+'II.1.9 გზა-სარ'!K20</f>
        <v>0</v>
      </c>
      <c r="L29" s="20">
        <f>'II.1.9 გზა-სარ'!L11+'II.1.9 გზა-სარ'!L20</f>
        <v>0</v>
      </c>
      <c r="M29" s="20">
        <f>'II.1.9 გზა-სარ'!M11+'II.1.9 გზა-სარ'!M20</f>
        <v>0</v>
      </c>
      <c r="N29" s="20">
        <f>'II.1.9 გზა-სარ'!N11+'II.1.9 გზა-სარ'!N20</f>
        <v>0</v>
      </c>
      <c r="O29" s="20">
        <f>'II.1.9 გზა-სარ'!O11+'II.1.9 გზა-სარ'!O20</f>
        <v>100</v>
      </c>
      <c r="P29" s="20">
        <f>'II.1.9 გზა-სარ'!P11+'II.1.9 გზა-სარ'!P20</f>
        <v>0</v>
      </c>
      <c r="Q29" s="20">
        <f>'II.1.9 გზა-სარ'!Q11+'II.1.9 გზა-სარ'!Q20</f>
        <v>0</v>
      </c>
      <c r="R29" s="20">
        <f>'II.1.9 გზა-სარ'!R11+'II.1.9 გზა-სარ'!R20</f>
        <v>0</v>
      </c>
      <c r="S29" s="20">
        <f>'II.1.9 გზა-სარ'!S11+'II.1.9 გზა-სარ'!S20</f>
        <v>0</v>
      </c>
      <c r="T29" s="20">
        <f>'II.1.9 გზა-სარ'!T11+'II.1.9 გზა-სარ'!T20</f>
        <v>0</v>
      </c>
      <c r="U29" s="20">
        <f>'II.1.9 გზა-სარ'!U11+'II.1.9 გზა-სარ'!U20</f>
        <v>200</v>
      </c>
      <c r="V29" s="20">
        <f>'II.1.9 გზა-სარ'!V11+'II.1.9 გზა-სარ'!V20</f>
        <v>0</v>
      </c>
    </row>
    <row r="30" spans="1:23" ht="14.25" customHeight="1" x14ac:dyDescent="0.2">
      <c r="A30" s="73"/>
      <c r="B30" s="22" t="s">
        <v>38</v>
      </c>
      <c r="C30" s="20">
        <f t="shared" si="15"/>
        <v>0</v>
      </c>
      <c r="D30" s="20">
        <f t="shared" si="16"/>
        <v>0</v>
      </c>
      <c r="E30" s="20">
        <f>'II.1.9 გზა-სარ'!E12+'II.1.9 გზა-სარ'!E21</f>
        <v>0</v>
      </c>
      <c r="F30" s="20">
        <f t="shared" si="17"/>
        <v>0</v>
      </c>
      <c r="G30" s="20">
        <f>'II.1.9 გზა-სარ'!G12+'II.1.9 გზა-სარ'!G21</f>
        <v>0</v>
      </c>
      <c r="H30" s="20">
        <f>'II.1.9 გზა-სარ'!H12+'II.1.9 გზა-სარ'!H21</f>
        <v>0</v>
      </c>
      <c r="I30" s="20">
        <f>'II.1.9 გზა-სარ'!I12+'II.1.9 გზა-სარ'!I21</f>
        <v>0</v>
      </c>
      <c r="J30" s="20">
        <f>'II.1.9 გზა-სარ'!J12+'II.1.9 გზა-სარ'!J21</f>
        <v>0</v>
      </c>
      <c r="K30" s="20">
        <f>'II.1.9 გზა-სარ'!K12+'II.1.9 გზა-სარ'!K21</f>
        <v>0</v>
      </c>
      <c r="L30" s="20">
        <f>'II.1.9 გზა-სარ'!L12+'II.1.9 გზა-სარ'!L21</f>
        <v>0</v>
      </c>
      <c r="M30" s="20">
        <f>'II.1.9 გზა-სარ'!M12+'II.1.9 გზა-სარ'!M21</f>
        <v>0</v>
      </c>
      <c r="N30" s="20">
        <f>'II.1.9 გზა-სარ'!N12+'II.1.9 გზა-სარ'!N21</f>
        <v>0</v>
      </c>
      <c r="O30" s="20">
        <f>'II.1.9 გზა-სარ'!O12+'II.1.9 გზა-სარ'!O21</f>
        <v>0</v>
      </c>
      <c r="P30" s="20">
        <f>'II.1.9 გზა-სარ'!P12+'II.1.9 გზა-სარ'!P21</f>
        <v>0</v>
      </c>
      <c r="Q30" s="20">
        <f>'II.1.9 გზა-სარ'!Q12+'II.1.9 გზა-სარ'!Q21</f>
        <v>0</v>
      </c>
      <c r="R30" s="20">
        <f>'II.1.9 გზა-სარ'!R12+'II.1.9 გზა-სარ'!R21</f>
        <v>0</v>
      </c>
      <c r="S30" s="20">
        <f>'II.1.9 გზა-სარ'!S12+'II.1.9 გზა-სარ'!S21</f>
        <v>0</v>
      </c>
      <c r="T30" s="20">
        <f>'II.1.9 გზა-სარ'!T12+'II.1.9 გზა-სარ'!T21</f>
        <v>0</v>
      </c>
      <c r="U30" s="20">
        <f>'II.1.9 გზა-სარ'!U12+'II.1.9 გზა-სარ'!U21</f>
        <v>0</v>
      </c>
      <c r="V30" s="20">
        <f>'II.1.9 გზა-სარ'!V12+'II.1.9 გზა-სარ'!V21</f>
        <v>0</v>
      </c>
    </row>
    <row r="31" spans="1:23" ht="14.25" customHeight="1" x14ac:dyDescent="0.2">
      <c r="A31" s="73"/>
      <c r="B31" s="22" t="s">
        <v>26</v>
      </c>
      <c r="C31" s="20">
        <f t="shared" si="15"/>
        <v>300</v>
      </c>
      <c r="D31" s="20">
        <f t="shared" si="16"/>
        <v>100</v>
      </c>
      <c r="E31" s="20">
        <f>E27+E28+E29+E30</f>
        <v>0</v>
      </c>
      <c r="F31" s="20">
        <f t="shared" si="17"/>
        <v>100</v>
      </c>
      <c r="G31" s="20">
        <f t="shared" ref="G31:V31" si="18">G27+G28+G29+G30</f>
        <v>0</v>
      </c>
      <c r="H31" s="20">
        <f t="shared" si="18"/>
        <v>0</v>
      </c>
      <c r="I31" s="20">
        <f t="shared" si="18"/>
        <v>0</v>
      </c>
      <c r="J31" s="20">
        <f t="shared" si="18"/>
        <v>0</v>
      </c>
      <c r="K31" s="20">
        <f t="shared" si="18"/>
        <v>0</v>
      </c>
      <c r="L31" s="20">
        <f t="shared" si="18"/>
        <v>0</v>
      </c>
      <c r="M31" s="20">
        <f t="shared" si="18"/>
        <v>0</v>
      </c>
      <c r="N31" s="20">
        <f t="shared" si="18"/>
        <v>0</v>
      </c>
      <c r="O31" s="20">
        <f t="shared" si="18"/>
        <v>100</v>
      </c>
      <c r="P31" s="20">
        <f t="shared" si="18"/>
        <v>0</v>
      </c>
      <c r="Q31" s="20">
        <f t="shared" si="18"/>
        <v>0</v>
      </c>
      <c r="R31" s="20">
        <f t="shared" si="18"/>
        <v>0</v>
      </c>
      <c r="S31" s="20">
        <f t="shared" si="18"/>
        <v>0</v>
      </c>
      <c r="T31" s="20">
        <f t="shared" si="18"/>
        <v>0</v>
      </c>
      <c r="U31" s="20">
        <f t="shared" si="18"/>
        <v>200</v>
      </c>
      <c r="V31" s="20">
        <f t="shared" si="18"/>
        <v>0</v>
      </c>
    </row>
    <row r="32" spans="1:23" ht="14.25" customHeight="1" x14ac:dyDescent="0.2">
      <c r="A32" s="73"/>
      <c r="B32" s="21" t="s">
        <v>27</v>
      </c>
      <c r="C32" s="20">
        <f t="shared" si="15"/>
        <v>0</v>
      </c>
      <c r="D32" s="20">
        <f t="shared" si="16"/>
        <v>0</v>
      </c>
      <c r="E32" s="20">
        <f>'II.1.9 გზა-სარ'!E14+'II.1.9 გზა-სარ'!E23</f>
        <v>0</v>
      </c>
      <c r="F32" s="20">
        <f t="shared" si="17"/>
        <v>0</v>
      </c>
      <c r="G32" s="20">
        <f>'II.1.9 გზა-სარ'!G14+'II.1.9 გზა-სარ'!G23</f>
        <v>0</v>
      </c>
      <c r="H32" s="20">
        <f>'II.1.9 გზა-სარ'!H14+'II.1.9 გზა-სარ'!H23</f>
        <v>0</v>
      </c>
      <c r="I32" s="20">
        <f>'II.1.9 გზა-სარ'!I14+'II.1.9 გზა-სარ'!I23</f>
        <v>0</v>
      </c>
      <c r="J32" s="20">
        <f>'II.1.9 გზა-სარ'!J14+'II.1.9 გზა-სარ'!J23</f>
        <v>0</v>
      </c>
      <c r="K32" s="20">
        <f>'II.1.9 გზა-სარ'!K14+'II.1.9 გზა-სარ'!K23</f>
        <v>0</v>
      </c>
      <c r="L32" s="20">
        <f>'II.1.9 გზა-სარ'!L14+'II.1.9 გზა-სარ'!L23</f>
        <v>0</v>
      </c>
      <c r="M32" s="20">
        <f>'II.1.9 გზა-სარ'!M14+'II.1.9 გზა-სარ'!M23</f>
        <v>0</v>
      </c>
      <c r="N32" s="20">
        <f>'II.1.9 გზა-სარ'!N14+'II.1.9 გზა-სარ'!N23</f>
        <v>0</v>
      </c>
      <c r="O32" s="20">
        <f>'II.1.9 გზა-სარ'!O14+'II.1.9 გზა-სარ'!O23</f>
        <v>0</v>
      </c>
      <c r="P32" s="20">
        <f>'II.1.9 გზა-სარ'!P14+'II.1.9 გზა-სარ'!P23</f>
        <v>0</v>
      </c>
      <c r="Q32" s="20">
        <f>'II.1.9 გზა-სარ'!Q14+'II.1.9 გზა-სარ'!Q23</f>
        <v>0</v>
      </c>
      <c r="R32" s="20">
        <f>'II.1.9 გზა-სარ'!R14+'II.1.9 გზა-სარ'!R23</f>
        <v>0</v>
      </c>
      <c r="S32" s="20">
        <f>'II.1.9 გზა-სარ'!S14+'II.1.9 გზა-სარ'!S23</f>
        <v>0</v>
      </c>
      <c r="T32" s="20">
        <f>'II.1.9 გზა-სარ'!T14+'II.1.9 გზა-სარ'!T23</f>
        <v>0</v>
      </c>
      <c r="U32" s="20">
        <f>'II.1.9 გზა-სარ'!U14+'II.1.9 გზა-სარ'!U23</f>
        <v>0</v>
      </c>
      <c r="V32" s="20">
        <f>'II.1.9 გზა-სარ'!V14+'II.1.9 გზა-სარ'!V23</f>
        <v>0</v>
      </c>
    </row>
    <row r="33" spans="1:22" ht="14.25" customHeight="1" x14ac:dyDescent="0.2">
      <c r="A33" s="73"/>
      <c r="B33" s="21" t="s">
        <v>28</v>
      </c>
      <c r="C33" s="20">
        <f t="shared" ref="C33:V33" si="19">C32-C31</f>
        <v>-300</v>
      </c>
      <c r="D33" s="20">
        <f t="shared" si="19"/>
        <v>-100</v>
      </c>
      <c r="E33" s="20">
        <f t="shared" si="19"/>
        <v>0</v>
      </c>
      <c r="F33" s="20">
        <f t="shared" si="19"/>
        <v>-100</v>
      </c>
      <c r="G33" s="20">
        <f t="shared" si="19"/>
        <v>0</v>
      </c>
      <c r="H33" s="20">
        <f t="shared" si="19"/>
        <v>0</v>
      </c>
      <c r="I33" s="20">
        <f t="shared" si="19"/>
        <v>0</v>
      </c>
      <c r="J33" s="20">
        <f t="shared" si="19"/>
        <v>0</v>
      </c>
      <c r="K33" s="20">
        <f t="shared" si="19"/>
        <v>0</v>
      </c>
      <c r="L33" s="20">
        <f t="shared" si="19"/>
        <v>0</v>
      </c>
      <c r="M33" s="20">
        <f t="shared" si="19"/>
        <v>0</v>
      </c>
      <c r="N33" s="20">
        <f t="shared" si="19"/>
        <v>0</v>
      </c>
      <c r="O33" s="20">
        <f t="shared" si="19"/>
        <v>-100</v>
      </c>
      <c r="P33" s="20">
        <f t="shared" si="19"/>
        <v>0</v>
      </c>
      <c r="Q33" s="20">
        <f t="shared" si="19"/>
        <v>0</v>
      </c>
      <c r="R33" s="20">
        <f t="shared" si="19"/>
        <v>0</v>
      </c>
      <c r="S33" s="20">
        <f t="shared" si="19"/>
        <v>0</v>
      </c>
      <c r="T33" s="20">
        <f t="shared" si="19"/>
        <v>0</v>
      </c>
      <c r="U33" s="20">
        <f t="shared" si="19"/>
        <v>-200</v>
      </c>
      <c r="V33" s="20">
        <f t="shared" si="19"/>
        <v>0</v>
      </c>
    </row>
    <row r="34" spans="1:22" ht="14.25" customHeight="1" x14ac:dyDescent="0.2">
      <c r="A34" s="73"/>
      <c r="B34" s="21" t="s">
        <v>29</v>
      </c>
      <c r="C34" s="20">
        <f>C32/C31*100</f>
        <v>0</v>
      </c>
      <c r="D34" s="20">
        <f>D32/D31*100</f>
        <v>0</v>
      </c>
      <c r="E34" s="20"/>
      <c r="F34" s="20">
        <f>F32/F31*100</f>
        <v>0</v>
      </c>
      <c r="G34" s="20"/>
      <c r="H34" s="20"/>
      <c r="I34" s="20"/>
      <c r="J34" s="20"/>
      <c r="K34" s="20"/>
      <c r="L34" s="20"/>
      <c r="M34" s="20"/>
      <c r="N34" s="20"/>
      <c r="O34" s="20">
        <f>O32/O31*100</f>
        <v>0</v>
      </c>
      <c r="P34" s="20"/>
      <c r="Q34" s="20"/>
      <c r="R34" s="20"/>
      <c r="S34" s="20"/>
      <c r="T34" s="20"/>
      <c r="U34" s="20">
        <f>U32/U31*100</f>
        <v>0</v>
      </c>
      <c r="V34" s="20"/>
    </row>
  </sheetData>
  <mergeCells count="16">
    <mergeCell ref="A2:A6"/>
    <mergeCell ref="B2:B6"/>
    <mergeCell ref="C2:C5"/>
    <mergeCell ref="D2:T2"/>
    <mergeCell ref="U2:U5"/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  <mergeCell ref="G4:O4"/>
  </mergeCells>
  <pageMargins left="0.17" right="0.28000000000000003" top="0.18" bottom="0.16" header="0.17" footer="0.16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25"/>
  <sheetViews>
    <sheetView showZeros="0" zoomScale="110" zoomScaleNormal="110" workbookViewId="0">
      <pane ySplit="6" topLeftCell="A7" activePane="bottomLeft" state="frozen"/>
      <selection activeCell="C35" sqref="C35"/>
      <selection pane="bottomLeft" activeCell="C35" sqref="C35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9" width="4.140625" style="19" customWidth="1"/>
    <col min="20" max="20" width="5.7109375" style="19" customWidth="1"/>
    <col min="21" max="21" width="4.7109375" style="19" customWidth="1"/>
    <col min="22" max="22" width="4.42578125" style="19" customWidth="1"/>
    <col min="23" max="23" width="0" style="19" hidden="1" customWidth="1"/>
    <col min="24" max="16384" width="9.140625" style="18"/>
  </cols>
  <sheetData>
    <row r="1" spans="1:23" ht="14.25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9</v>
      </c>
    </row>
    <row r="2" spans="1:23" ht="12.7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3.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3.5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41" t="s">
        <v>3</v>
      </c>
      <c r="H5" s="41" t="s">
        <v>4</v>
      </c>
      <c r="I5" s="41" t="s">
        <v>5</v>
      </c>
      <c r="J5" s="41" t="s">
        <v>6</v>
      </c>
      <c r="K5" s="41" t="s">
        <v>7</v>
      </c>
      <c r="L5" s="41" t="s">
        <v>8</v>
      </c>
      <c r="M5" s="41" t="s">
        <v>9</v>
      </c>
      <c r="N5" s="41" t="s">
        <v>52</v>
      </c>
      <c r="O5" s="41" t="s">
        <v>10</v>
      </c>
      <c r="P5" s="111"/>
      <c r="Q5" s="111"/>
      <c r="R5" s="111"/>
      <c r="S5" s="111"/>
      <c r="T5" s="111"/>
      <c r="U5" s="111"/>
      <c r="V5" s="111"/>
    </row>
    <row r="6" spans="1:23" x14ac:dyDescent="0.2">
      <c r="A6" s="110"/>
      <c r="B6" s="110"/>
      <c r="C6" s="40">
        <v>1</v>
      </c>
      <c r="D6" s="40">
        <v>2</v>
      </c>
      <c r="E6" s="40">
        <v>21</v>
      </c>
      <c r="F6" s="40">
        <v>22</v>
      </c>
      <c r="G6" s="40">
        <v>221</v>
      </c>
      <c r="H6" s="40">
        <v>222</v>
      </c>
      <c r="I6" s="40">
        <v>223</v>
      </c>
      <c r="J6" s="40">
        <v>224</v>
      </c>
      <c r="K6" s="40">
        <v>225</v>
      </c>
      <c r="L6" s="40">
        <v>226</v>
      </c>
      <c r="M6" s="40">
        <v>227</v>
      </c>
      <c r="N6" s="40">
        <v>228</v>
      </c>
      <c r="O6" s="40">
        <v>229</v>
      </c>
      <c r="P6" s="40">
        <v>23</v>
      </c>
      <c r="Q6" s="40">
        <v>24</v>
      </c>
      <c r="R6" s="40">
        <v>25</v>
      </c>
      <c r="S6" s="40">
        <v>26</v>
      </c>
      <c r="T6" s="40">
        <v>27</v>
      </c>
      <c r="U6" s="40">
        <v>28</v>
      </c>
      <c r="V6" s="40">
        <v>29</v>
      </c>
      <c r="W6" s="18"/>
    </row>
    <row r="7" spans="1:23" ht="15.75" customHeight="1" x14ac:dyDescent="0.2">
      <c r="A7" s="40">
        <v>1</v>
      </c>
      <c r="B7" s="40">
        <v>2</v>
      </c>
      <c r="C7" s="40">
        <v>4</v>
      </c>
      <c r="D7" s="40">
        <v>5</v>
      </c>
      <c r="E7" s="40">
        <v>6</v>
      </c>
      <c r="F7" s="40">
        <v>7</v>
      </c>
      <c r="G7" s="40">
        <v>8</v>
      </c>
      <c r="H7" s="40">
        <v>9</v>
      </c>
      <c r="I7" s="40">
        <v>10</v>
      </c>
      <c r="J7" s="40">
        <v>11</v>
      </c>
      <c r="K7" s="40">
        <v>12</v>
      </c>
      <c r="L7" s="40">
        <v>13</v>
      </c>
      <c r="M7" s="40">
        <v>14</v>
      </c>
      <c r="N7" s="40">
        <v>15</v>
      </c>
      <c r="O7" s="40">
        <v>16</v>
      </c>
      <c r="P7" s="40">
        <v>17</v>
      </c>
      <c r="Q7" s="40">
        <v>18</v>
      </c>
      <c r="R7" s="40">
        <v>19</v>
      </c>
      <c r="S7" s="40">
        <v>20</v>
      </c>
      <c r="T7" s="40">
        <v>21</v>
      </c>
      <c r="U7" s="40">
        <v>22</v>
      </c>
      <c r="V7" s="40">
        <v>23</v>
      </c>
    </row>
    <row r="8" spans="1:23" ht="22.5" customHeight="1" x14ac:dyDescent="0.2">
      <c r="A8" s="44"/>
      <c r="B8" s="16" t="s">
        <v>191</v>
      </c>
      <c r="C8" s="20"/>
      <c r="D8" s="20"/>
      <c r="E8" s="20"/>
      <c r="F8" s="2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spans="1:23" ht="14.25" customHeight="1" x14ac:dyDescent="0.2">
      <c r="A9" s="59"/>
      <c r="B9" s="21" t="s">
        <v>23</v>
      </c>
      <c r="C9" s="20">
        <f t="shared" ref="C9:C14" si="0">D9+U9+V9</f>
        <v>0</v>
      </c>
      <c r="D9" s="20">
        <f t="shared" ref="D9:D14" si="1">E9+F9+P9+Q9+R9+S9+T9</f>
        <v>0</v>
      </c>
      <c r="E9" s="20"/>
      <c r="F9" s="20">
        <f t="shared" ref="F9:F14" si="2">G9+H9+I9+J9+K9+L9+M9+N9+O9</f>
        <v>0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3" ht="14.25" customHeight="1" x14ac:dyDescent="0.2">
      <c r="A10" s="59"/>
      <c r="B10" s="21" t="s">
        <v>24</v>
      </c>
      <c r="C10" s="20">
        <f t="shared" si="0"/>
        <v>0</v>
      </c>
      <c r="D10" s="20">
        <f t="shared" si="1"/>
        <v>0</v>
      </c>
      <c r="E10" s="20"/>
      <c r="F10" s="20">
        <f t="shared" si="2"/>
        <v>0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3" ht="14.25" customHeight="1" x14ac:dyDescent="0.2">
      <c r="A11" s="59"/>
      <c r="B11" s="21" t="s">
        <v>25</v>
      </c>
      <c r="C11" s="20">
        <f t="shared" si="0"/>
        <v>100</v>
      </c>
      <c r="D11" s="20">
        <f t="shared" si="1"/>
        <v>100</v>
      </c>
      <c r="E11" s="20"/>
      <c r="F11" s="20">
        <f t="shared" si="2"/>
        <v>100</v>
      </c>
      <c r="G11" s="20"/>
      <c r="H11" s="20"/>
      <c r="I11" s="20"/>
      <c r="J11" s="20"/>
      <c r="K11" s="20"/>
      <c r="L11" s="20"/>
      <c r="M11" s="20"/>
      <c r="N11" s="20"/>
      <c r="O11" s="20">
        <v>100</v>
      </c>
      <c r="P11" s="20"/>
      <c r="Q11" s="20"/>
      <c r="R11" s="20"/>
      <c r="S11" s="20"/>
      <c r="T11" s="20"/>
      <c r="U11" s="20"/>
      <c r="V11" s="20"/>
    </row>
    <row r="12" spans="1:23" ht="14.25" customHeight="1" x14ac:dyDescent="0.2">
      <c r="A12" s="59"/>
      <c r="B12" s="22" t="s">
        <v>38</v>
      </c>
      <c r="C12" s="20">
        <f t="shared" si="0"/>
        <v>0</v>
      </c>
      <c r="D12" s="20">
        <f t="shared" si="1"/>
        <v>0</v>
      </c>
      <c r="E12" s="20"/>
      <c r="F12" s="20">
        <f t="shared" si="2"/>
        <v>0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3" ht="14.25" customHeight="1" x14ac:dyDescent="0.2">
      <c r="A13" s="59"/>
      <c r="B13" s="22" t="s">
        <v>26</v>
      </c>
      <c r="C13" s="20">
        <f t="shared" si="0"/>
        <v>100</v>
      </c>
      <c r="D13" s="20">
        <f t="shared" si="1"/>
        <v>100</v>
      </c>
      <c r="E13" s="20">
        <f>E9+E10+E11+E12</f>
        <v>0</v>
      </c>
      <c r="F13" s="20">
        <f t="shared" si="2"/>
        <v>100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100</v>
      </c>
      <c r="P13" s="20">
        <f t="shared" si="3"/>
        <v>0</v>
      </c>
      <c r="Q13" s="20">
        <f t="shared" si="3"/>
        <v>0</v>
      </c>
      <c r="R13" s="20">
        <f t="shared" si="3"/>
        <v>0</v>
      </c>
      <c r="S13" s="20">
        <f t="shared" si="3"/>
        <v>0</v>
      </c>
      <c r="T13" s="20">
        <f t="shared" si="3"/>
        <v>0</v>
      </c>
      <c r="U13" s="20">
        <f t="shared" si="3"/>
        <v>0</v>
      </c>
      <c r="V13" s="20">
        <f t="shared" si="3"/>
        <v>0</v>
      </c>
    </row>
    <row r="14" spans="1:23" ht="14.25" customHeight="1" x14ac:dyDescent="0.2">
      <c r="A14" s="59"/>
      <c r="B14" s="21" t="s">
        <v>27</v>
      </c>
      <c r="C14" s="20">
        <f t="shared" si="0"/>
        <v>0</v>
      </c>
      <c r="D14" s="20">
        <f t="shared" si="1"/>
        <v>0</v>
      </c>
      <c r="E14" s="20"/>
      <c r="F14" s="20">
        <f t="shared" si="2"/>
        <v>0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3" ht="12.75" customHeight="1" x14ac:dyDescent="0.2">
      <c r="A15" s="59"/>
      <c r="B15" s="21" t="s">
        <v>28</v>
      </c>
      <c r="C15" s="20">
        <f t="shared" ref="C15:V15" si="4">C14-C13</f>
        <v>-100</v>
      </c>
      <c r="D15" s="20">
        <f t="shared" si="4"/>
        <v>-100</v>
      </c>
      <c r="E15" s="20">
        <f t="shared" si="4"/>
        <v>0</v>
      </c>
      <c r="F15" s="20">
        <f t="shared" si="4"/>
        <v>-100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-100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</row>
    <row r="16" spans="1:23" ht="12.75" customHeight="1" x14ac:dyDescent="0.2">
      <c r="A16" s="59"/>
      <c r="B16" s="21" t="s">
        <v>29</v>
      </c>
      <c r="C16" s="20">
        <f>C14/C13*100</f>
        <v>0</v>
      </c>
      <c r="D16" s="20">
        <f>D14/D13*100</f>
        <v>0</v>
      </c>
      <c r="E16" s="20"/>
      <c r="F16" s="20">
        <f>F14/F13*100</f>
        <v>0</v>
      </c>
      <c r="G16" s="20"/>
      <c r="H16" s="20"/>
      <c r="I16" s="20"/>
      <c r="J16" s="20"/>
      <c r="K16" s="20"/>
      <c r="L16" s="20"/>
      <c r="M16" s="20"/>
      <c r="N16" s="20"/>
      <c r="O16" s="20">
        <f>O14/O13*100</f>
        <v>0</v>
      </c>
      <c r="P16" s="20"/>
      <c r="Q16" s="20"/>
      <c r="R16" s="20"/>
      <c r="S16" s="20"/>
      <c r="T16" s="20"/>
      <c r="U16" s="20"/>
      <c r="V16" s="20"/>
    </row>
    <row r="17" spans="1:22" ht="16.5" customHeight="1" x14ac:dyDescent="0.2">
      <c r="A17" s="44"/>
      <c r="B17" s="16" t="s">
        <v>192</v>
      </c>
      <c r="C17" s="20"/>
      <c r="D17" s="20"/>
      <c r="E17" s="20"/>
      <c r="F17" s="2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</row>
    <row r="18" spans="1:22" ht="13.5" customHeight="1" x14ac:dyDescent="0.2">
      <c r="A18" s="59"/>
      <c r="B18" s="21" t="s">
        <v>23</v>
      </c>
      <c r="C18" s="20">
        <f t="shared" ref="C18:C23" si="5">D18+U18+V18</f>
        <v>0</v>
      </c>
      <c r="D18" s="20">
        <f t="shared" ref="D18:D23" si="6">E18+F18+P18+Q18+R18+S18+T18</f>
        <v>0</v>
      </c>
      <c r="E18" s="20"/>
      <c r="F18" s="20">
        <f t="shared" ref="F18:F23" si="7">G18+H18+I18+J18+K18+L18+M18+N18+O18</f>
        <v>0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ht="13.5" customHeight="1" x14ac:dyDescent="0.2">
      <c r="A19" s="59"/>
      <c r="B19" s="21" t="s">
        <v>24</v>
      </c>
      <c r="C19" s="20">
        <f t="shared" si="5"/>
        <v>0</v>
      </c>
      <c r="D19" s="20">
        <f t="shared" si="6"/>
        <v>0</v>
      </c>
      <c r="E19" s="20"/>
      <c r="F19" s="20">
        <f t="shared" si="7"/>
        <v>0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ht="13.5" customHeight="1" x14ac:dyDescent="0.2">
      <c r="A20" s="59"/>
      <c r="B20" s="21" t="s">
        <v>25</v>
      </c>
      <c r="C20" s="20">
        <f t="shared" si="5"/>
        <v>200</v>
      </c>
      <c r="D20" s="20">
        <f t="shared" si="6"/>
        <v>0</v>
      </c>
      <c r="E20" s="20"/>
      <c r="F20" s="20">
        <f t="shared" si="7"/>
        <v>0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>
        <v>200</v>
      </c>
      <c r="V20" s="20"/>
    </row>
    <row r="21" spans="1:22" ht="13.5" customHeight="1" x14ac:dyDescent="0.2">
      <c r="A21" s="59"/>
      <c r="B21" s="22" t="s">
        <v>38</v>
      </c>
      <c r="C21" s="20">
        <f t="shared" si="5"/>
        <v>0</v>
      </c>
      <c r="D21" s="20">
        <f t="shared" si="6"/>
        <v>0</v>
      </c>
      <c r="E21" s="20"/>
      <c r="F21" s="20">
        <f t="shared" si="7"/>
        <v>0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ht="13.5" customHeight="1" x14ac:dyDescent="0.2">
      <c r="A22" s="59"/>
      <c r="B22" s="22" t="s">
        <v>26</v>
      </c>
      <c r="C22" s="20">
        <f t="shared" si="5"/>
        <v>200</v>
      </c>
      <c r="D22" s="20">
        <f t="shared" si="6"/>
        <v>0</v>
      </c>
      <c r="E22" s="20">
        <f>E18+E19+E20+E21</f>
        <v>0</v>
      </c>
      <c r="F22" s="20">
        <f t="shared" si="7"/>
        <v>0</v>
      </c>
      <c r="G22" s="20">
        <f t="shared" ref="G22:V22" si="8">G18+G19+G20+G21</f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20">
        <f t="shared" si="8"/>
        <v>0</v>
      </c>
      <c r="N22" s="20">
        <f t="shared" si="8"/>
        <v>0</v>
      </c>
      <c r="O22" s="20">
        <f t="shared" si="8"/>
        <v>0</v>
      </c>
      <c r="P22" s="20">
        <f t="shared" si="8"/>
        <v>0</v>
      </c>
      <c r="Q22" s="20">
        <f t="shared" si="8"/>
        <v>0</v>
      </c>
      <c r="R22" s="20">
        <f t="shared" si="8"/>
        <v>0</v>
      </c>
      <c r="S22" s="20">
        <f t="shared" si="8"/>
        <v>0</v>
      </c>
      <c r="T22" s="20">
        <f t="shared" si="8"/>
        <v>0</v>
      </c>
      <c r="U22" s="20">
        <f t="shared" si="8"/>
        <v>200</v>
      </c>
      <c r="V22" s="20">
        <f t="shared" si="8"/>
        <v>0</v>
      </c>
    </row>
    <row r="23" spans="1:22" ht="13.5" customHeight="1" x14ac:dyDescent="0.2">
      <c r="A23" s="59"/>
      <c r="B23" s="21" t="s">
        <v>27</v>
      </c>
      <c r="C23" s="20">
        <f t="shared" si="5"/>
        <v>0</v>
      </c>
      <c r="D23" s="20">
        <f t="shared" si="6"/>
        <v>0</v>
      </c>
      <c r="E23" s="20"/>
      <c r="F23" s="20">
        <f t="shared" si="7"/>
        <v>0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ht="13.5" customHeight="1" x14ac:dyDescent="0.2">
      <c r="A24" s="59"/>
      <c r="B24" s="21" t="s">
        <v>28</v>
      </c>
      <c r="C24" s="20">
        <f t="shared" ref="C24:V24" si="9">C23-C22</f>
        <v>-200</v>
      </c>
      <c r="D24" s="20">
        <f t="shared" si="9"/>
        <v>0</v>
      </c>
      <c r="E24" s="20">
        <f t="shared" si="9"/>
        <v>0</v>
      </c>
      <c r="F24" s="20">
        <f t="shared" si="9"/>
        <v>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0</v>
      </c>
      <c r="P24" s="20">
        <f t="shared" si="9"/>
        <v>0</v>
      </c>
      <c r="Q24" s="20">
        <f t="shared" si="9"/>
        <v>0</v>
      </c>
      <c r="R24" s="20">
        <f t="shared" si="9"/>
        <v>0</v>
      </c>
      <c r="S24" s="20">
        <f t="shared" si="9"/>
        <v>0</v>
      </c>
      <c r="T24" s="20">
        <f t="shared" si="9"/>
        <v>0</v>
      </c>
      <c r="U24" s="20">
        <f t="shared" si="9"/>
        <v>-200</v>
      </c>
      <c r="V24" s="20">
        <f t="shared" si="9"/>
        <v>0</v>
      </c>
    </row>
    <row r="25" spans="1:22" ht="13.5" customHeight="1" x14ac:dyDescent="0.2">
      <c r="A25" s="59"/>
      <c r="B25" s="21" t="s">
        <v>29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</sheetData>
  <mergeCells count="16"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  <mergeCell ref="A2:A6"/>
    <mergeCell ref="B2:B6"/>
    <mergeCell ref="C2:C5"/>
    <mergeCell ref="D2:T2"/>
    <mergeCell ref="U2:U5"/>
    <mergeCell ref="G4:O4"/>
  </mergeCells>
  <pageMargins left="0.17" right="0.28000000000000003" top="0.18" bottom="0.16" header="0.17" footer="0.16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34"/>
  <sheetViews>
    <sheetView showZeros="0" zoomScale="110" zoomScaleNormal="110" workbookViewId="0">
      <pane ySplit="6" topLeftCell="A16" activePane="bottomLeft" state="frozen"/>
      <selection activeCell="C35" sqref="C35"/>
      <selection pane="bottomLeft" activeCell="O23" sqref="O23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9" width="4.140625" style="19" customWidth="1"/>
    <col min="20" max="20" width="5.7109375" style="19" customWidth="1"/>
    <col min="21" max="21" width="4.7109375" style="19" customWidth="1"/>
    <col min="22" max="22" width="4.42578125" style="19" customWidth="1"/>
    <col min="23" max="23" width="0" style="19" hidden="1" customWidth="1"/>
    <col min="24" max="16384" width="9.140625" style="18"/>
  </cols>
  <sheetData>
    <row r="1" spans="1:23" ht="14.25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10</v>
      </c>
    </row>
    <row r="2" spans="1:23" ht="12.7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3.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3.5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56" t="s">
        <v>3</v>
      </c>
      <c r="H5" s="56" t="s">
        <v>4</v>
      </c>
      <c r="I5" s="56" t="s">
        <v>5</v>
      </c>
      <c r="J5" s="56" t="s">
        <v>6</v>
      </c>
      <c r="K5" s="56" t="s">
        <v>7</v>
      </c>
      <c r="L5" s="56" t="s">
        <v>8</v>
      </c>
      <c r="M5" s="56" t="s">
        <v>9</v>
      </c>
      <c r="N5" s="56" t="s">
        <v>52</v>
      </c>
      <c r="O5" s="56" t="s">
        <v>10</v>
      </c>
      <c r="P5" s="111"/>
      <c r="Q5" s="111"/>
      <c r="R5" s="111"/>
      <c r="S5" s="111"/>
      <c r="T5" s="111"/>
      <c r="U5" s="111"/>
      <c r="V5" s="111"/>
    </row>
    <row r="6" spans="1:23" x14ac:dyDescent="0.2">
      <c r="A6" s="110"/>
      <c r="B6" s="110"/>
      <c r="C6" s="55">
        <v>1</v>
      </c>
      <c r="D6" s="55">
        <v>2</v>
      </c>
      <c r="E6" s="55">
        <v>21</v>
      </c>
      <c r="F6" s="55">
        <v>22</v>
      </c>
      <c r="G6" s="55">
        <v>221</v>
      </c>
      <c r="H6" s="55">
        <v>222</v>
      </c>
      <c r="I6" s="55">
        <v>223</v>
      </c>
      <c r="J6" s="55">
        <v>224</v>
      </c>
      <c r="K6" s="55">
        <v>225</v>
      </c>
      <c r="L6" s="55">
        <v>226</v>
      </c>
      <c r="M6" s="55">
        <v>227</v>
      </c>
      <c r="N6" s="55">
        <v>228</v>
      </c>
      <c r="O6" s="55">
        <v>229</v>
      </c>
      <c r="P6" s="55">
        <v>23</v>
      </c>
      <c r="Q6" s="55">
        <v>24</v>
      </c>
      <c r="R6" s="55">
        <v>25</v>
      </c>
      <c r="S6" s="55">
        <v>26</v>
      </c>
      <c r="T6" s="55">
        <v>27</v>
      </c>
      <c r="U6" s="55">
        <v>28</v>
      </c>
      <c r="V6" s="55">
        <v>29</v>
      </c>
      <c r="W6" s="18"/>
    </row>
    <row r="7" spans="1:23" ht="15.75" customHeight="1" x14ac:dyDescent="0.2">
      <c r="A7" s="55">
        <v>1</v>
      </c>
      <c r="B7" s="55">
        <v>2</v>
      </c>
      <c r="C7" s="55">
        <v>4</v>
      </c>
      <c r="D7" s="55">
        <v>5</v>
      </c>
      <c r="E7" s="55">
        <v>6</v>
      </c>
      <c r="F7" s="55">
        <v>7</v>
      </c>
      <c r="G7" s="55">
        <v>8</v>
      </c>
      <c r="H7" s="55">
        <v>9</v>
      </c>
      <c r="I7" s="55">
        <v>10</v>
      </c>
      <c r="J7" s="55">
        <v>11</v>
      </c>
      <c r="K7" s="55">
        <v>12</v>
      </c>
      <c r="L7" s="55">
        <v>13</v>
      </c>
      <c r="M7" s="55">
        <v>14</v>
      </c>
      <c r="N7" s="55">
        <v>15</v>
      </c>
      <c r="O7" s="55">
        <v>16</v>
      </c>
      <c r="P7" s="55">
        <v>17</v>
      </c>
      <c r="Q7" s="55">
        <v>18</v>
      </c>
      <c r="R7" s="55">
        <v>19</v>
      </c>
      <c r="S7" s="55">
        <v>20</v>
      </c>
      <c r="T7" s="55">
        <v>21</v>
      </c>
      <c r="U7" s="55">
        <v>22</v>
      </c>
      <c r="V7" s="55">
        <v>23</v>
      </c>
    </row>
    <row r="8" spans="1:23" ht="21" customHeight="1" x14ac:dyDescent="0.2">
      <c r="A8" s="55">
        <v>2</v>
      </c>
      <c r="B8" s="16" t="s">
        <v>75</v>
      </c>
      <c r="C8" s="20"/>
      <c r="D8" s="20"/>
      <c r="E8" s="20"/>
      <c r="F8" s="20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</row>
    <row r="9" spans="1:23" ht="13.5" customHeight="1" x14ac:dyDescent="0.2">
      <c r="A9" s="55"/>
      <c r="B9" s="21" t="s">
        <v>23</v>
      </c>
      <c r="C9" s="20">
        <f t="shared" ref="C9:C14" si="0">D9+U9+V9</f>
        <v>314.39999999999998</v>
      </c>
      <c r="D9" s="20">
        <f t="shared" ref="D9:D14" si="1">E9+F9+P9+Q9+R9+S9+T9</f>
        <v>314.39999999999998</v>
      </c>
      <c r="E9" s="20">
        <f>E18+E27</f>
        <v>0</v>
      </c>
      <c r="F9" s="20">
        <f t="shared" ref="F9:F14" si="2">G9+H9+I9+J9+K9+L9+M9+N9+O9</f>
        <v>314.39999999999998</v>
      </c>
      <c r="G9" s="20">
        <f t="shared" ref="G9:V9" si="3">G18+G27</f>
        <v>0</v>
      </c>
      <c r="H9" s="20">
        <f t="shared" si="3"/>
        <v>0</v>
      </c>
      <c r="I9" s="20">
        <f t="shared" si="3"/>
        <v>0</v>
      </c>
      <c r="J9" s="20">
        <f t="shared" si="3"/>
        <v>0</v>
      </c>
      <c r="K9" s="20">
        <f t="shared" si="3"/>
        <v>0</v>
      </c>
      <c r="L9" s="20">
        <f t="shared" si="3"/>
        <v>0</v>
      </c>
      <c r="M9" s="20">
        <f t="shared" si="3"/>
        <v>0</v>
      </c>
      <c r="N9" s="20">
        <f t="shared" si="3"/>
        <v>0</v>
      </c>
      <c r="O9" s="20">
        <f t="shared" si="3"/>
        <v>314.39999999999998</v>
      </c>
      <c r="P9" s="20">
        <f t="shared" si="3"/>
        <v>0</v>
      </c>
      <c r="Q9" s="20">
        <f t="shared" si="3"/>
        <v>0</v>
      </c>
      <c r="R9" s="20">
        <f t="shared" si="3"/>
        <v>0</v>
      </c>
      <c r="S9" s="20">
        <f t="shared" si="3"/>
        <v>0</v>
      </c>
      <c r="T9" s="20">
        <f t="shared" si="3"/>
        <v>0</v>
      </c>
      <c r="U9" s="20">
        <f t="shared" si="3"/>
        <v>0</v>
      </c>
      <c r="V9" s="20">
        <f t="shared" si="3"/>
        <v>0</v>
      </c>
    </row>
    <row r="10" spans="1:23" ht="13.5" customHeight="1" x14ac:dyDescent="0.2">
      <c r="A10" s="55"/>
      <c r="B10" s="21" t="s">
        <v>24</v>
      </c>
      <c r="C10" s="20">
        <f t="shared" si="0"/>
        <v>0</v>
      </c>
      <c r="D10" s="20">
        <f t="shared" si="1"/>
        <v>0</v>
      </c>
      <c r="E10" s="20">
        <f>E19+E28</f>
        <v>0</v>
      </c>
      <c r="F10" s="20">
        <f t="shared" si="2"/>
        <v>0</v>
      </c>
      <c r="G10" s="20">
        <f t="shared" ref="G10:V10" si="4">G19+G28</f>
        <v>0</v>
      </c>
      <c r="H10" s="20">
        <f t="shared" si="4"/>
        <v>0</v>
      </c>
      <c r="I10" s="20">
        <f t="shared" si="4"/>
        <v>0</v>
      </c>
      <c r="J10" s="20">
        <f t="shared" si="4"/>
        <v>0</v>
      </c>
      <c r="K10" s="20">
        <f t="shared" si="4"/>
        <v>0</v>
      </c>
      <c r="L10" s="20">
        <f t="shared" si="4"/>
        <v>0</v>
      </c>
      <c r="M10" s="20">
        <f t="shared" si="4"/>
        <v>0</v>
      </c>
      <c r="N10" s="20">
        <f t="shared" si="4"/>
        <v>0</v>
      </c>
      <c r="O10" s="20">
        <f t="shared" si="4"/>
        <v>0</v>
      </c>
      <c r="P10" s="20">
        <f t="shared" si="4"/>
        <v>0</v>
      </c>
      <c r="Q10" s="20">
        <f t="shared" si="4"/>
        <v>0</v>
      </c>
      <c r="R10" s="20">
        <f t="shared" si="4"/>
        <v>0</v>
      </c>
      <c r="S10" s="20">
        <f t="shared" si="4"/>
        <v>0</v>
      </c>
      <c r="T10" s="20">
        <f t="shared" si="4"/>
        <v>0</v>
      </c>
      <c r="U10" s="20">
        <f t="shared" si="4"/>
        <v>0</v>
      </c>
      <c r="V10" s="20">
        <f t="shared" si="4"/>
        <v>0</v>
      </c>
    </row>
    <row r="11" spans="1:23" ht="13.5" customHeight="1" x14ac:dyDescent="0.2">
      <c r="A11" s="55"/>
      <c r="B11" s="21" t="s">
        <v>25</v>
      </c>
      <c r="C11" s="20">
        <f t="shared" si="0"/>
        <v>19.200000000000003</v>
      </c>
      <c r="D11" s="20">
        <f t="shared" si="1"/>
        <v>19.200000000000003</v>
      </c>
      <c r="E11" s="20">
        <f>E20+E29</f>
        <v>0</v>
      </c>
      <c r="F11" s="20">
        <f t="shared" si="2"/>
        <v>19.100000000000001</v>
      </c>
      <c r="G11" s="20">
        <f t="shared" ref="G11:V11" si="5">G20+G29</f>
        <v>0</v>
      </c>
      <c r="H11" s="20">
        <f t="shared" si="5"/>
        <v>0</v>
      </c>
      <c r="I11" s="20">
        <f t="shared" si="5"/>
        <v>0</v>
      </c>
      <c r="J11" s="20">
        <f t="shared" si="5"/>
        <v>0</v>
      </c>
      <c r="K11" s="20">
        <f t="shared" si="5"/>
        <v>0</v>
      </c>
      <c r="L11" s="20">
        <f t="shared" si="5"/>
        <v>0</v>
      </c>
      <c r="M11" s="20">
        <f t="shared" si="5"/>
        <v>0</v>
      </c>
      <c r="N11" s="20">
        <f t="shared" si="5"/>
        <v>0</v>
      </c>
      <c r="O11" s="20">
        <f t="shared" si="5"/>
        <v>19.100000000000001</v>
      </c>
      <c r="P11" s="20">
        <f t="shared" si="5"/>
        <v>0</v>
      </c>
      <c r="Q11" s="20">
        <f t="shared" si="5"/>
        <v>0</v>
      </c>
      <c r="R11" s="20">
        <f t="shared" si="5"/>
        <v>0</v>
      </c>
      <c r="S11" s="20">
        <f t="shared" si="5"/>
        <v>0</v>
      </c>
      <c r="T11" s="20">
        <f t="shared" si="5"/>
        <v>0.1</v>
      </c>
      <c r="U11" s="20">
        <f t="shared" si="5"/>
        <v>0</v>
      </c>
      <c r="V11" s="20">
        <f t="shared" si="5"/>
        <v>0</v>
      </c>
    </row>
    <row r="12" spans="1:23" ht="13.5" customHeight="1" x14ac:dyDescent="0.2">
      <c r="A12" s="55"/>
      <c r="B12" s="22" t="s">
        <v>38</v>
      </c>
      <c r="C12" s="20">
        <f t="shared" si="0"/>
        <v>0</v>
      </c>
      <c r="D12" s="20">
        <f t="shared" si="1"/>
        <v>0</v>
      </c>
      <c r="E12" s="20">
        <f>E21+E30</f>
        <v>0</v>
      </c>
      <c r="F12" s="20">
        <f t="shared" si="2"/>
        <v>0</v>
      </c>
      <c r="G12" s="20">
        <f t="shared" ref="G12:V12" si="6">G21+G30</f>
        <v>0</v>
      </c>
      <c r="H12" s="20">
        <f t="shared" si="6"/>
        <v>0</v>
      </c>
      <c r="I12" s="20">
        <f t="shared" si="6"/>
        <v>0</v>
      </c>
      <c r="J12" s="20">
        <f t="shared" si="6"/>
        <v>0</v>
      </c>
      <c r="K12" s="20">
        <f t="shared" si="6"/>
        <v>0</v>
      </c>
      <c r="L12" s="20">
        <f t="shared" si="6"/>
        <v>0</v>
      </c>
      <c r="M12" s="20">
        <f t="shared" si="6"/>
        <v>0</v>
      </c>
      <c r="N12" s="20">
        <f t="shared" si="6"/>
        <v>0</v>
      </c>
      <c r="O12" s="20">
        <f t="shared" si="6"/>
        <v>0</v>
      </c>
      <c r="P12" s="20">
        <f t="shared" si="6"/>
        <v>0</v>
      </c>
      <c r="Q12" s="20">
        <f t="shared" si="6"/>
        <v>0</v>
      </c>
      <c r="R12" s="20">
        <f t="shared" si="6"/>
        <v>0</v>
      </c>
      <c r="S12" s="20">
        <f t="shared" si="6"/>
        <v>0</v>
      </c>
      <c r="T12" s="20">
        <f t="shared" si="6"/>
        <v>0</v>
      </c>
      <c r="U12" s="20">
        <f t="shared" si="6"/>
        <v>0</v>
      </c>
      <c r="V12" s="20">
        <f t="shared" si="6"/>
        <v>0</v>
      </c>
    </row>
    <row r="13" spans="1:23" ht="13.5" customHeight="1" x14ac:dyDescent="0.2">
      <c r="A13" s="55"/>
      <c r="B13" s="22" t="s">
        <v>26</v>
      </c>
      <c r="C13" s="20">
        <f t="shared" si="0"/>
        <v>333.6</v>
      </c>
      <c r="D13" s="20">
        <f t="shared" si="1"/>
        <v>333.6</v>
      </c>
      <c r="E13" s="20">
        <f>E9+E10+E11+E12</f>
        <v>0</v>
      </c>
      <c r="F13" s="20">
        <f t="shared" si="2"/>
        <v>333.5</v>
      </c>
      <c r="G13" s="20">
        <f t="shared" ref="G13:V13" si="7">G9+G10+G11+G12</f>
        <v>0</v>
      </c>
      <c r="H13" s="20">
        <f t="shared" si="7"/>
        <v>0</v>
      </c>
      <c r="I13" s="20">
        <f t="shared" si="7"/>
        <v>0</v>
      </c>
      <c r="J13" s="20">
        <f t="shared" si="7"/>
        <v>0</v>
      </c>
      <c r="K13" s="20">
        <f t="shared" si="7"/>
        <v>0</v>
      </c>
      <c r="L13" s="20">
        <f t="shared" si="7"/>
        <v>0</v>
      </c>
      <c r="M13" s="20">
        <f t="shared" si="7"/>
        <v>0</v>
      </c>
      <c r="N13" s="20">
        <f t="shared" si="7"/>
        <v>0</v>
      </c>
      <c r="O13" s="20">
        <f t="shared" si="7"/>
        <v>333.5</v>
      </c>
      <c r="P13" s="20">
        <f t="shared" si="7"/>
        <v>0</v>
      </c>
      <c r="Q13" s="20">
        <f t="shared" si="7"/>
        <v>0</v>
      </c>
      <c r="R13" s="20">
        <f t="shared" si="7"/>
        <v>0</v>
      </c>
      <c r="S13" s="20">
        <f t="shared" si="7"/>
        <v>0</v>
      </c>
      <c r="T13" s="20">
        <f t="shared" si="7"/>
        <v>0.1</v>
      </c>
      <c r="U13" s="20">
        <f t="shared" si="7"/>
        <v>0</v>
      </c>
      <c r="V13" s="20">
        <f t="shared" si="7"/>
        <v>0</v>
      </c>
    </row>
    <row r="14" spans="1:23" ht="13.5" customHeight="1" x14ac:dyDescent="0.2">
      <c r="A14" s="55"/>
      <c r="B14" s="21" t="s">
        <v>27</v>
      </c>
      <c r="C14" s="20">
        <f t="shared" si="0"/>
        <v>313.5</v>
      </c>
      <c r="D14" s="20">
        <f t="shared" si="1"/>
        <v>313.5</v>
      </c>
      <c r="E14" s="20">
        <f>E23+E32</f>
        <v>0</v>
      </c>
      <c r="F14" s="20">
        <f t="shared" si="2"/>
        <v>313.5</v>
      </c>
      <c r="G14" s="20">
        <f t="shared" ref="G14:V14" si="8">G23+G32</f>
        <v>0</v>
      </c>
      <c r="H14" s="20">
        <f t="shared" si="8"/>
        <v>0</v>
      </c>
      <c r="I14" s="20">
        <f t="shared" si="8"/>
        <v>0</v>
      </c>
      <c r="J14" s="20">
        <f t="shared" si="8"/>
        <v>0</v>
      </c>
      <c r="K14" s="20">
        <f t="shared" si="8"/>
        <v>0</v>
      </c>
      <c r="L14" s="20">
        <f t="shared" si="8"/>
        <v>0</v>
      </c>
      <c r="M14" s="20">
        <f t="shared" si="8"/>
        <v>0</v>
      </c>
      <c r="N14" s="20">
        <f t="shared" si="8"/>
        <v>0</v>
      </c>
      <c r="O14" s="20">
        <f t="shared" si="8"/>
        <v>313.5</v>
      </c>
      <c r="P14" s="20">
        <f t="shared" si="8"/>
        <v>0</v>
      </c>
      <c r="Q14" s="20">
        <f t="shared" si="8"/>
        <v>0</v>
      </c>
      <c r="R14" s="20">
        <f t="shared" si="8"/>
        <v>0</v>
      </c>
      <c r="S14" s="20">
        <f t="shared" si="8"/>
        <v>0</v>
      </c>
      <c r="T14" s="20">
        <f t="shared" si="8"/>
        <v>0</v>
      </c>
      <c r="U14" s="20">
        <f t="shared" si="8"/>
        <v>0</v>
      </c>
      <c r="V14" s="20">
        <f t="shared" si="8"/>
        <v>0</v>
      </c>
    </row>
    <row r="15" spans="1:23" ht="13.5" customHeight="1" x14ac:dyDescent="0.2">
      <c r="A15" s="55"/>
      <c r="B15" s="21" t="s">
        <v>28</v>
      </c>
      <c r="C15" s="20">
        <f t="shared" ref="C15:V15" si="9">C14-C13</f>
        <v>-20.100000000000023</v>
      </c>
      <c r="D15" s="20">
        <f t="shared" si="9"/>
        <v>-20.100000000000023</v>
      </c>
      <c r="E15" s="20">
        <f t="shared" si="9"/>
        <v>0</v>
      </c>
      <c r="F15" s="20">
        <f t="shared" si="9"/>
        <v>-20</v>
      </c>
      <c r="G15" s="20">
        <f t="shared" si="9"/>
        <v>0</v>
      </c>
      <c r="H15" s="20">
        <f t="shared" si="9"/>
        <v>0</v>
      </c>
      <c r="I15" s="20">
        <f t="shared" si="9"/>
        <v>0</v>
      </c>
      <c r="J15" s="20">
        <f t="shared" si="9"/>
        <v>0</v>
      </c>
      <c r="K15" s="20">
        <f t="shared" si="9"/>
        <v>0</v>
      </c>
      <c r="L15" s="20">
        <f t="shared" si="9"/>
        <v>0</v>
      </c>
      <c r="M15" s="20">
        <f t="shared" si="9"/>
        <v>0</v>
      </c>
      <c r="N15" s="20">
        <f t="shared" si="9"/>
        <v>0</v>
      </c>
      <c r="O15" s="20">
        <f t="shared" si="9"/>
        <v>-20</v>
      </c>
      <c r="P15" s="20">
        <f t="shared" si="9"/>
        <v>0</v>
      </c>
      <c r="Q15" s="20">
        <f t="shared" si="9"/>
        <v>0</v>
      </c>
      <c r="R15" s="20">
        <f t="shared" si="9"/>
        <v>0</v>
      </c>
      <c r="S15" s="20">
        <f t="shared" si="9"/>
        <v>0</v>
      </c>
      <c r="T15" s="20">
        <f t="shared" si="9"/>
        <v>-0.1</v>
      </c>
      <c r="U15" s="20">
        <f t="shared" si="9"/>
        <v>0</v>
      </c>
      <c r="V15" s="20">
        <f t="shared" si="9"/>
        <v>0</v>
      </c>
    </row>
    <row r="16" spans="1:23" ht="13.5" customHeight="1" x14ac:dyDescent="0.2">
      <c r="A16" s="55"/>
      <c r="B16" s="21" t="s">
        <v>29</v>
      </c>
      <c r="C16" s="20">
        <f>C14/C13*100</f>
        <v>93.974820143884884</v>
      </c>
      <c r="D16" s="20">
        <f>D14/D13*100</f>
        <v>93.974820143884884</v>
      </c>
      <c r="E16" s="20"/>
      <c r="F16" s="20">
        <f>F14/F13*100</f>
        <v>94.002998500749626</v>
      </c>
      <c r="G16" s="20"/>
      <c r="H16" s="20"/>
      <c r="I16" s="20"/>
      <c r="J16" s="20"/>
      <c r="K16" s="20"/>
      <c r="L16" s="20"/>
      <c r="M16" s="20"/>
      <c r="N16" s="20"/>
      <c r="O16" s="20">
        <f>O14/O13*100</f>
        <v>94.002998500749626</v>
      </c>
      <c r="P16" s="20"/>
      <c r="Q16" s="20"/>
      <c r="R16" s="20"/>
      <c r="S16" s="20"/>
      <c r="T16" s="20"/>
      <c r="U16" s="20"/>
      <c r="V16" s="20"/>
    </row>
    <row r="17" spans="1:22" ht="30.75" customHeight="1" x14ac:dyDescent="0.2">
      <c r="A17" s="55"/>
      <c r="B17" s="16" t="s">
        <v>76</v>
      </c>
      <c r="C17" s="20"/>
      <c r="D17" s="20"/>
      <c r="E17" s="20"/>
      <c r="F17" s="20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</row>
    <row r="18" spans="1:22" ht="12.75" customHeight="1" x14ac:dyDescent="0.2">
      <c r="A18" s="55"/>
      <c r="B18" s="21" t="s">
        <v>23</v>
      </c>
      <c r="C18" s="20">
        <f t="shared" ref="C18:C23" si="10">D18+U18+V18</f>
        <v>250</v>
      </c>
      <c r="D18" s="20">
        <f t="shared" ref="D18:D23" si="11">E18+F18+P18+Q18+R18+S18+T18</f>
        <v>250</v>
      </c>
      <c r="E18" s="20"/>
      <c r="F18" s="20">
        <f t="shared" ref="F18:F23" si="12">G18+H18+I18+J18+K18+L18+M18+N18+O18</f>
        <v>250</v>
      </c>
      <c r="G18" s="20"/>
      <c r="H18" s="20"/>
      <c r="I18" s="20"/>
      <c r="J18" s="20"/>
      <c r="K18" s="20"/>
      <c r="L18" s="20"/>
      <c r="M18" s="20"/>
      <c r="N18" s="20"/>
      <c r="O18" s="20">
        <v>250</v>
      </c>
      <c r="P18" s="20"/>
      <c r="Q18" s="20"/>
      <c r="R18" s="20"/>
      <c r="S18" s="20"/>
      <c r="T18" s="20"/>
      <c r="U18" s="20"/>
      <c r="V18" s="20"/>
    </row>
    <row r="19" spans="1:22" ht="12.75" customHeight="1" x14ac:dyDescent="0.2">
      <c r="A19" s="55"/>
      <c r="B19" s="21" t="s">
        <v>24</v>
      </c>
      <c r="C19" s="20">
        <f t="shared" si="10"/>
        <v>0</v>
      </c>
      <c r="D19" s="20">
        <f t="shared" si="11"/>
        <v>0</v>
      </c>
      <c r="E19" s="20"/>
      <c r="F19" s="20">
        <f t="shared" si="12"/>
        <v>0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ht="12.75" customHeight="1" x14ac:dyDescent="0.2">
      <c r="A20" s="55"/>
      <c r="B20" s="21" t="s">
        <v>25</v>
      </c>
      <c r="C20" s="20">
        <f t="shared" si="10"/>
        <v>0</v>
      </c>
      <c r="D20" s="20">
        <f t="shared" si="11"/>
        <v>0</v>
      </c>
      <c r="E20" s="20"/>
      <c r="F20" s="20">
        <f t="shared" si="12"/>
        <v>0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ht="12.75" customHeight="1" x14ac:dyDescent="0.2">
      <c r="A21" s="55"/>
      <c r="B21" s="22" t="s">
        <v>38</v>
      </c>
      <c r="C21" s="20">
        <f t="shared" si="10"/>
        <v>0</v>
      </c>
      <c r="D21" s="20">
        <f t="shared" si="11"/>
        <v>0</v>
      </c>
      <c r="E21" s="20"/>
      <c r="F21" s="20">
        <f t="shared" si="12"/>
        <v>0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ht="12.75" customHeight="1" x14ac:dyDescent="0.2">
      <c r="A22" s="55"/>
      <c r="B22" s="22" t="s">
        <v>26</v>
      </c>
      <c r="C22" s="20">
        <f t="shared" si="10"/>
        <v>250</v>
      </c>
      <c r="D22" s="20">
        <f t="shared" si="11"/>
        <v>250</v>
      </c>
      <c r="E22" s="20">
        <f>E18+E19+E20+E21</f>
        <v>0</v>
      </c>
      <c r="F22" s="20">
        <f t="shared" si="12"/>
        <v>250</v>
      </c>
      <c r="G22" s="20">
        <f t="shared" ref="G22:V22" si="13">G18+G19+G20+G21</f>
        <v>0</v>
      </c>
      <c r="H22" s="20">
        <f t="shared" si="13"/>
        <v>0</v>
      </c>
      <c r="I22" s="20">
        <f t="shared" si="13"/>
        <v>0</v>
      </c>
      <c r="J22" s="20">
        <f t="shared" si="13"/>
        <v>0</v>
      </c>
      <c r="K22" s="20">
        <f t="shared" si="13"/>
        <v>0</v>
      </c>
      <c r="L22" s="20">
        <f t="shared" si="13"/>
        <v>0</v>
      </c>
      <c r="M22" s="20">
        <f t="shared" si="13"/>
        <v>0</v>
      </c>
      <c r="N22" s="20">
        <f t="shared" si="13"/>
        <v>0</v>
      </c>
      <c r="O22" s="20">
        <f t="shared" si="13"/>
        <v>250</v>
      </c>
      <c r="P22" s="20">
        <f t="shared" si="13"/>
        <v>0</v>
      </c>
      <c r="Q22" s="20">
        <f t="shared" si="13"/>
        <v>0</v>
      </c>
      <c r="R22" s="20">
        <f t="shared" si="13"/>
        <v>0</v>
      </c>
      <c r="S22" s="20">
        <f t="shared" si="13"/>
        <v>0</v>
      </c>
      <c r="T22" s="20">
        <f t="shared" si="13"/>
        <v>0</v>
      </c>
      <c r="U22" s="20">
        <f t="shared" si="13"/>
        <v>0</v>
      </c>
      <c r="V22" s="20">
        <f t="shared" si="13"/>
        <v>0</v>
      </c>
    </row>
    <row r="23" spans="1:22" ht="12.75" customHeight="1" x14ac:dyDescent="0.2">
      <c r="A23" s="55"/>
      <c r="B23" s="21" t="s">
        <v>27</v>
      </c>
      <c r="C23" s="20">
        <f t="shared" si="10"/>
        <v>240.4</v>
      </c>
      <c r="D23" s="20">
        <f t="shared" si="11"/>
        <v>240.4</v>
      </c>
      <c r="E23" s="20"/>
      <c r="F23" s="20">
        <f t="shared" si="12"/>
        <v>240.4</v>
      </c>
      <c r="G23" s="20"/>
      <c r="H23" s="20"/>
      <c r="I23" s="20"/>
      <c r="J23" s="20"/>
      <c r="K23" s="20"/>
      <c r="L23" s="20"/>
      <c r="M23" s="20"/>
      <c r="N23" s="20"/>
      <c r="O23" s="20">
        <v>240.4</v>
      </c>
      <c r="P23" s="20"/>
      <c r="Q23" s="20"/>
      <c r="R23" s="20"/>
      <c r="S23" s="20"/>
      <c r="T23" s="20"/>
      <c r="U23" s="20"/>
      <c r="V23" s="20"/>
    </row>
    <row r="24" spans="1:22" ht="12.75" customHeight="1" x14ac:dyDescent="0.2">
      <c r="A24" s="55"/>
      <c r="B24" s="21" t="s">
        <v>28</v>
      </c>
      <c r="C24" s="20">
        <f t="shared" ref="C24:V24" si="14">C23-C22</f>
        <v>-9.5999999999999943</v>
      </c>
      <c r="D24" s="20">
        <f t="shared" si="14"/>
        <v>-9.5999999999999943</v>
      </c>
      <c r="E24" s="20">
        <f t="shared" si="14"/>
        <v>0</v>
      </c>
      <c r="F24" s="20">
        <f t="shared" si="14"/>
        <v>-9.5999999999999943</v>
      </c>
      <c r="G24" s="20">
        <f t="shared" si="14"/>
        <v>0</v>
      </c>
      <c r="H24" s="20">
        <f t="shared" si="14"/>
        <v>0</v>
      </c>
      <c r="I24" s="20">
        <f t="shared" si="14"/>
        <v>0</v>
      </c>
      <c r="J24" s="20">
        <f t="shared" si="14"/>
        <v>0</v>
      </c>
      <c r="K24" s="20">
        <f t="shared" si="14"/>
        <v>0</v>
      </c>
      <c r="L24" s="20">
        <f t="shared" si="14"/>
        <v>0</v>
      </c>
      <c r="M24" s="20">
        <f t="shared" si="14"/>
        <v>0</v>
      </c>
      <c r="N24" s="20">
        <f t="shared" si="14"/>
        <v>0</v>
      </c>
      <c r="O24" s="20">
        <f t="shared" si="14"/>
        <v>-9.5999999999999943</v>
      </c>
      <c r="P24" s="20">
        <f t="shared" si="14"/>
        <v>0</v>
      </c>
      <c r="Q24" s="20">
        <f t="shared" si="14"/>
        <v>0</v>
      </c>
      <c r="R24" s="20">
        <f t="shared" si="14"/>
        <v>0</v>
      </c>
      <c r="S24" s="20">
        <f t="shared" si="14"/>
        <v>0</v>
      </c>
      <c r="T24" s="20">
        <f t="shared" si="14"/>
        <v>0</v>
      </c>
      <c r="U24" s="20">
        <f t="shared" si="14"/>
        <v>0</v>
      </c>
      <c r="V24" s="20">
        <f t="shared" si="14"/>
        <v>0</v>
      </c>
    </row>
    <row r="25" spans="1:22" ht="12.75" customHeight="1" x14ac:dyDescent="0.2">
      <c r="A25" s="55"/>
      <c r="B25" s="21" t="s">
        <v>29</v>
      </c>
      <c r="C25" s="20">
        <f>C23/C22*100</f>
        <v>96.16</v>
      </c>
      <c r="D25" s="20">
        <f>D23/D22*100</f>
        <v>96.16</v>
      </c>
      <c r="E25" s="20"/>
      <c r="F25" s="20">
        <f>F23/F22*100</f>
        <v>96.16</v>
      </c>
      <c r="G25" s="20"/>
      <c r="H25" s="20"/>
      <c r="I25" s="20"/>
      <c r="J25" s="20"/>
      <c r="K25" s="20"/>
      <c r="L25" s="20"/>
      <c r="M25" s="20"/>
      <c r="N25" s="20"/>
      <c r="O25" s="20">
        <f>O23/O22*100</f>
        <v>96.16</v>
      </c>
      <c r="P25" s="20"/>
      <c r="Q25" s="20"/>
      <c r="R25" s="20"/>
      <c r="S25" s="20"/>
      <c r="T25" s="20"/>
      <c r="U25" s="20"/>
      <c r="V25" s="20"/>
    </row>
    <row r="26" spans="1:22" ht="21.75" customHeight="1" x14ac:dyDescent="0.2">
      <c r="A26" s="44"/>
      <c r="B26" s="16" t="s">
        <v>77</v>
      </c>
      <c r="C26" s="20"/>
      <c r="D26" s="20"/>
      <c r="E26" s="20"/>
      <c r="F26" s="20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1:22" ht="12.75" customHeight="1" x14ac:dyDescent="0.2">
      <c r="A27" s="55"/>
      <c r="B27" s="21" t="s">
        <v>23</v>
      </c>
      <c r="C27" s="20">
        <f t="shared" ref="C27:C32" si="15">D27+U27+V27</f>
        <v>64.400000000000006</v>
      </c>
      <c r="D27" s="20">
        <f t="shared" ref="D27:D32" si="16">E27+F27+P27+Q27+R27+S27+T27</f>
        <v>64.400000000000006</v>
      </c>
      <c r="E27" s="20"/>
      <c r="F27" s="20">
        <f t="shared" ref="F27:F32" si="17">G27+H27+I27+J27+K27+L27+M27+N27+O27</f>
        <v>64.400000000000006</v>
      </c>
      <c r="G27" s="20"/>
      <c r="H27" s="20"/>
      <c r="I27" s="20"/>
      <c r="J27" s="20"/>
      <c r="K27" s="20"/>
      <c r="L27" s="20"/>
      <c r="M27" s="20"/>
      <c r="N27" s="20"/>
      <c r="O27" s="20">
        <v>64.400000000000006</v>
      </c>
      <c r="P27" s="20"/>
      <c r="Q27" s="20"/>
      <c r="R27" s="20"/>
      <c r="S27" s="20"/>
      <c r="T27" s="20"/>
      <c r="U27" s="20"/>
      <c r="V27" s="20"/>
    </row>
    <row r="28" spans="1:22" ht="12.75" customHeight="1" x14ac:dyDescent="0.2">
      <c r="A28" s="55"/>
      <c r="B28" s="21" t="s">
        <v>24</v>
      </c>
      <c r="C28" s="20">
        <f t="shared" si="15"/>
        <v>0</v>
      </c>
      <c r="D28" s="20">
        <f t="shared" si="16"/>
        <v>0</v>
      </c>
      <c r="E28" s="20"/>
      <c r="F28" s="20">
        <f t="shared" si="17"/>
        <v>0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ht="12.75" customHeight="1" x14ac:dyDescent="0.2">
      <c r="A29" s="55"/>
      <c r="B29" s="21" t="s">
        <v>25</v>
      </c>
      <c r="C29" s="20">
        <f t="shared" si="15"/>
        <v>19.200000000000003</v>
      </c>
      <c r="D29" s="20">
        <f t="shared" si="16"/>
        <v>19.200000000000003</v>
      </c>
      <c r="E29" s="20"/>
      <c r="F29" s="20">
        <f t="shared" si="17"/>
        <v>19.100000000000001</v>
      </c>
      <c r="G29" s="20"/>
      <c r="H29" s="20"/>
      <c r="I29" s="20"/>
      <c r="J29" s="20"/>
      <c r="K29" s="20"/>
      <c r="L29" s="20"/>
      <c r="M29" s="20"/>
      <c r="N29" s="20"/>
      <c r="O29" s="20">
        <v>19.100000000000001</v>
      </c>
      <c r="P29" s="20"/>
      <c r="Q29" s="20"/>
      <c r="R29" s="20"/>
      <c r="S29" s="20"/>
      <c r="T29" s="20">
        <v>0.1</v>
      </c>
      <c r="U29" s="20"/>
      <c r="V29" s="20"/>
    </row>
    <row r="30" spans="1:22" ht="12.75" customHeight="1" x14ac:dyDescent="0.2">
      <c r="A30" s="55"/>
      <c r="B30" s="22" t="s">
        <v>38</v>
      </c>
      <c r="C30" s="20">
        <f t="shared" si="15"/>
        <v>0</v>
      </c>
      <c r="D30" s="20">
        <f t="shared" si="16"/>
        <v>0</v>
      </c>
      <c r="E30" s="20"/>
      <c r="F30" s="20">
        <f t="shared" si="17"/>
        <v>0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ht="12.75" customHeight="1" x14ac:dyDescent="0.2">
      <c r="A31" s="55"/>
      <c r="B31" s="22" t="s">
        <v>26</v>
      </c>
      <c r="C31" s="20">
        <f t="shared" si="15"/>
        <v>83.6</v>
      </c>
      <c r="D31" s="20">
        <f t="shared" si="16"/>
        <v>83.6</v>
      </c>
      <c r="E31" s="20">
        <f>E27+E28+E29+E30</f>
        <v>0</v>
      </c>
      <c r="F31" s="20">
        <f t="shared" si="17"/>
        <v>83.5</v>
      </c>
      <c r="G31" s="20">
        <f t="shared" ref="G31:V31" si="18">G27+G28+G29+G30</f>
        <v>0</v>
      </c>
      <c r="H31" s="20">
        <f t="shared" si="18"/>
        <v>0</v>
      </c>
      <c r="I31" s="20">
        <f t="shared" si="18"/>
        <v>0</v>
      </c>
      <c r="J31" s="20">
        <f t="shared" si="18"/>
        <v>0</v>
      </c>
      <c r="K31" s="20">
        <f t="shared" si="18"/>
        <v>0</v>
      </c>
      <c r="L31" s="20">
        <f t="shared" si="18"/>
        <v>0</v>
      </c>
      <c r="M31" s="20">
        <f t="shared" si="18"/>
        <v>0</v>
      </c>
      <c r="N31" s="20">
        <f t="shared" si="18"/>
        <v>0</v>
      </c>
      <c r="O31" s="20">
        <f t="shared" si="18"/>
        <v>83.5</v>
      </c>
      <c r="P31" s="20">
        <f t="shared" si="18"/>
        <v>0</v>
      </c>
      <c r="Q31" s="20">
        <f t="shared" si="18"/>
        <v>0</v>
      </c>
      <c r="R31" s="20">
        <f t="shared" si="18"/>
        <v>0</v>
      </c>
      <c r="S31" s="20">
        <f t="shared" si="18"/>
        <v>0</v>
      </c>
      <c r="T31" s="20">
        <f t="shared" si="18"/>
        <v>0.1</v>
      </c>
      <c r="U31" s="20">
        <f t="shared" si="18"/>
        <v>0</v>
      </c>
      <c r="V31" s="20">
        <f t="shared" si="18"/>
        <v>0</v>
      </c>
    </row>
    <row r="32" spans="1:22" ht="12.75" customHeight="1" x14ac:dyDescent="0.2">
      <c r="A32" s="55"/>
      <c r="B32" s="21" t="s">
        <v>27</v>
      </c>
      <c r="C32" s="20">
        <f t="shared" si="15"/>
        <v>73.099999999999994</v>
      </c>
      <c r="D32" s="20">
        <f t="shared" si="16"/>
        <v>73.099999999999994</v>
      </c>
      <c r="E32" s="20"/>
      <c r="F32" s="20">
        <f t="shared" si="17"/>
        <v>73.099999999999994</v>
      </c>
      <c r="G32" s="20"/>
      <c r="H32" s="20"/>
      <c r="I32" s="20"/>
      <c r="J32" s="20"/>
      <c r="K32" s="20"/>
      <c r="L32" s="20"/>
      <c r="M32" s="20"/>
      <c r="N32" s="20"/>
      <c r="O32" s="20">
        <v>73.099999999999994</v>
      </c>
      <c r="P32" s="20"/>
      <c r="Q32" s="20"/>
      <c r="R32" s="20"/>
      <c r="S32" s="20"/>
      <c r="T32" s="20"/>
      <c r="U32" s="20"/>
      <c r="V32" s="20"/>
    </row>
    <row r="33" spans="1:22" ht="12.75" customHeight="1" x14ac:dyDescent="0.2">
      <c r="A33" s="55"/>
      <c r="B33" s="21" t="s">
        <v>28</v>
      </c>
      <c r="C33" s="20">
        <f t="shared" ref="C33:V33" si="19">C32-C31</f>
        <v>-10.5</v>
      </c>
      <c r="D33" s="20">
        <f t="shared" si="19"/>
        <v>-10.5</v>
      </c>
      <c r="E33" s="20">
        <f t="shared" si="19"/>
        <v>0</v>
      </c>
      <c r="F33" s="20">
        <f t="shared" si="19"/>
        <v>-10.400000000000006</v>
      </c>
      <c r="G33" s="20">
        <f t="shared" si="19"/>
        <v>0</v>
      </c>
      <c r="H33" s="20">
        <f t="shared" si="19"/>
        <v>0</v>
      </c>
      <c r="I33" s="20">
        <f t="shared" si="19"/>
        <v>0</v>
      </c>
      <c r="J33" s="20">
        <f t="shared" si="19"/>
        <v>0</v>
      </c>
      <c r="K33" s="20">
        <f t="shared" si="19"/>
        <v>0</v>
      </c>
      <c r="L33" s="20">
        <f t="shared" si="19"/>
        <v>0</v>
      </c>
      <c r="M33" s="20">
        <f t="shared" si="19"/>
        <v>0</v>
      </c>
      <c r="N33" s="20">
        <f t="shared" si="19"/>
        <v>0</v>
      </c>
      <c r="O33" s="20">
        <f t="shared" si="19"/>
        <v>-10.400000000000006</v>
      </c>
      <c r="P33" s="20">
        <f t="shared" si="19"/>
        <v>0</v>
      </c>
      <c r="Q33" s="20">
        <f t="shared" si="19"/>
        <v>0</v>
      </c>
      <c r="R33" s="20">
        <f t="shared" si="19"/>
        <v>0</v>
      </c>
      <c r="S33" s="20">
        <f t="shared" si="19"/>
        <v>0</v>
      </c>
      <c r="T33" s="20">
        <f t="shared" si="19"/>
        <v>-0.1</v>
      </c>
      <c r="U33" s="20">
        <f t="shared" si="19"/>
        <v>0</v>
      </c>
      <c r="V33" s="20">
        <f t="shared" si="19"/>
        <v>0</v>
      </c>
    </row>
    <row r="34" spans="1:22" ht="12.75" customHeight="1" x14ac:dyDescent="0.2">
      <c r="A34" s="55"/>
      <c r="B34" s="21" t="s">
        <v>29</v>
      </c>
      <c r="C34" s="20">
        <f>C32/C31*100</f>
        <v>87.440191387559807</v>
      </c>
      <c r="D34" s="20">
        <f>D32/D31*100</f>
        <v>87.440191387559807</v>
      </c>
      <c r="E34" s="20"/>
      <c r="F34" s="20">
        <f>F32/F31*100</f>
        <v>87.544910179640709</v>
      </c>
      <c r="G34" s="20"/>
      <c r="H34" s="20"/>
      <c r="I34" s="20"/>
      <c r="J34" s="20"/>
      <c r="K34" s="20"/>
      <c r="L34" s="20"/>
      <c r="M34" s="20"/>
      <c r="N34" s="20"/>
      <c r="O34" s="20">
        <f>O32/O31*100</f>
        <v>87.544910179640709</v>
      </c>
      <c r="P34" s="20"/>
      <c r="Q34" s="20"/>
      <c r="R34" s="20"/>
      <c r="S34" s="20"/>
      <c r="T34" s="20"/>
      <c r="U34" s="20"/>
      <c r="V34" s="20"/>
    </row>
  </sheetData>
  <mergeCells count="16">
    <mergeCell ref="A2:A6"/>
    <mergeCell ref="B2:B6"/>
    <mergeCell ref="C2:C5"/>
    <mergeCell ref="D2:T2"/>
    <mergeCell ref="U2:U5"/>
    <mergeCell ref="G4:O4"/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</mergeCells>
  <pageMargins left="0.17" right="0.28000000000000003" top="0.18" bottom="0.16" header="0.17" footer="0.16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W34"/>
  <sheetViews>
    <sheetView showZeros="0" zoomScale="110" zoomScaleNormal="110" workbookViewId="0">
      <pane ySplit="6" topLeftCell="A13" activePane="bottomLeft" state="frozen"/>
      <selection activeCell="C35" sqref="C35"/>
      <selection pane="bottomLeft" activeCell="O23" sqref="O23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9" width="4.140625" style="19" customWidth="1"/>
    <col min="20" max="20" width="5.7109375" style="19" customWidth="1"/>
    <col min="21" max="21" width="4.7109375" style="19" customWidth="1"/>
    <col min="22" max="22" width="4.42578125" style="19" customWidth="1"/>
    <col min="23" max="23" width="0" style="19" hidden="1" customWidth="1"/>
    <col min="24" max="16384" width="9.140625" style="18"/>
  </cols>
  <sheetData>
    <row r="1" spans="1:23" ht="14.25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11</v>
      </c>
    </row>
    <row r="2" spans="1:23" ht="12.7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3.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3.5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58" t="s">
        <v>3</v>
      </c>
      <c r="H5" s="58" t="s">
        <v>4</v>
      </c>
      <c r="I5" s="58" t="s">
        <v>5</v>
      </c>
      <c r="J5" s="58" t="s">
        <v>6</v>
      </c>
      <c r="K5" s="58" t="s">
        <v>7</v>
      </c>
      <c r="L5" s="58" t="s">
        <v>8</v>
      </c>
      <c r="M5" s="58" t="s">
        <v>9</v>
      </c>
      <c r="N5" s="58" t="s">
        <v>52</v>
      </c>
      <c r="O5" s="58" t="s">
        <v>10</v>
      </c>
      <c r="P5" s="111"/>
      <c r="Q5" s="111"/>
      <c r="R5" s="111"/>
      <c r="S5" s="111"/>
      <c r="T5" s="111"/>
      <c r="U5" s="111"/>
      <c r="V5" s="111"/>
    </row>
    <row r="6" spans="1:23" x14ac:dyDescent="0.2">
      <c r="A6" s="110"/>
      <c r="B6" s="110"/>
      <c r="C6" s="57">
        <v>1</v>
      </c>
      <c r="D6" s="57">
        <v>2</v>
      </c>
      <c r="E6" s="57">
        <v>21</v>
      </c>
      <c r="F6" s="57">
        <v>22</v>
      </c>
      <c r="G6" s="57">
        <v>221</v>
      </c>
      <c r="H6" s="57">
        <v>222</v>
      </c>
      <c r="I6" s="57">
        <v>223</v>
      </c>
      <c r="J6" s="57">
        <v>224</v>
      </c>
      <c r="K6" s="57">
        <v>225</v>
      </c>
      <c r="L6" s="57">
        <v>226</v>
      </c>
      <c r="M6" s="57">
        <v>227</v>
      </c>
      <c r="N6" s="57">
        <v>228</v>
      </c>
      <c r="O6" s="57">
        <v>229</v>
      </c>
      <c r="P6" s="57">
        <v>23</v>
      </c>
      <c r="Q6" s="57">
        <v>24</v>
      </c>
      <c r="R6" s="57">
        <v>25</v>
      </c>
      <c r="S6" s="57">
        <v>26</v>
      </c>
      <c r="T6" s="57">
        <v>27</v>
      </c>
      <c r="U6" s="57">
        <v>28</v>
      </c>
      <c r="V6" s="57">
        <v>29</v>
      </c>
      <c r="W6" s="18"/>
    </row>
    <row r="7" spans="1:23" ht="15.75" customHeight="1" x14ac:dyDescent="0.2">
      <c r="A7" s="57">
        <v>1</v>
      </c>
      <c r="B7" s="57">
        <v>2</v>
      </c>
      <c r="C7" s="57">
        <v>4</v>
      </c>
      <c r="D7" s="57">
        <v>5</v>
      </c>
      <c r="E7" s="57">
        <v>6</v>
      </c>
      <c r="F7" s="57">
        <v>7</v>
      </c>
      <c r="G7" s="57">
        <v>8</v>
      </c>
      <c r="H7" s="57">
        <v>9</v>
      </c>
      <c r="I7" s="57">
        <v>10</v>
      </c>
      <c r="J7" s="57">
        <v>11</v>
      </c>
      <c r="K7" s="57">
        <v>12</v>
      </c>
      <c r="L7" s="57">
        <v>13</v>
      </c>
      <c r="M7" s="57">
        <v>14</v>
      </c>
      <c r="N7" s="57">
        <v>15</v>
      </c>
      <c r="O7" s="57">
        <v>16</v>
      </c>
      <c r="P7" s="57">
        <v>17</v>
      </c>
      <c r="Q7" s="57">
        <v>18</v>
      </c>
      <c r="R7" s="57">
        <v>19</v>
      </c>
      <c r="S7" s="57">
        <v>20</v>
      </c>
      <c r="T7" s="57">
        <v>21</v>
      </c>
      <c r="U7" s="57">
        <v>22</v>
      </c>
      <c r="V7" s="57">
        <v>23</v>
      </c>
    </row>
    <row r="8" spans="1:23" s="19" customFormat="1" ht="30.75" customHeight="1" x14ac:dyDescent="0.2">
      <c r="A8" s="57">
        <v>3</v>
      </c>
      <c r="B8" s="16" t="s">
        <v>78</v>
      </c>
      <c r="C8" s="20"/>
      <c r="D8" s="20"/>
      <c r="E8" s="20"/>
      <c r="F8" s="20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</row>
    <row r="9" spans="1:23" s="19" customFormat="1" ht="12.75" customHeight="1" x14ac:dyDescent="0.2">
      <c r="A9" s="57"/>
      <c r="B9" s="21" t="s">
        <v>23</v>
      </c>
      <c r="C9" s="20">
        <f t="shared" ref="C9:C14" si="0">D9+U9+V9</f>
        <v>190.7</v>
      </c>
      <c r="D9" s="20">
        <f t="shared" ref="D9:D14" si="1">E9+F9+P9+Q9+R9+S9+T9</f>
        <v>190.7</v>
      </c>
      <c r="E9" s="20">
        <f>E18+E27+'II.3.12 სანიაღ'!E9</f>
        <v>0</v>
      </c>
      <c r="F9" s="20">
        <f t="shared" ref="F9:F14" si="2">G9+H9+I9+J9+K9+L9+M9+N9+O9</f>
        <v>190.7</v>
      </c>
      <c r="G9" s="20">
        <f>G18+G27+'II.3.12 სანიაღ'!G9</f>
        <v>0</v>
      </c>
      <c r="H9" s="20">
        <f>H18+H27+'II.3.12 სანიაღ'!H9</f>
        <v>0</v>
      </c>
      <c r="I9" s="20">
        <f>I18+I27+'II.3.12 სანიაღ'!I9</f>
        <v>0</v>
      </c>
      <c r="J9" s="20">
        <f>J18+J27+'II.3.12 სანიაღ'!J9</f>
        <v>0</v>
      </c>
      <c r="K9" s="20">
        <f>K18+K27+'II.3.12 სანიაღ'!K9</f>
        <v>0</v>
      </c>
      <c r="L9" s="20">
        <f>L18+L27+'II.3.12 სანიაღ'!L9</f>
        <v>0</v>
      </c>
      <c r="M9" s="20">
        <f>M18+M27+'II.3.12 სანიაღ'!M9</f>
        <v>0</v>
      </c>
      <c r="N9" s="20">
        <f>N18+N27+'II.3.12 სანიაღ'!N9</f>
        <v>0</v>
      </c>
      <c r="O9" s="20">
        <f>O18+O27+'II.3.12 სანიაღ'!O9</f>
        <v>190.7</v>
      </c>
      <c r="P9" s="20">
        <f>P18+P27+'II.3.12 სანიაღ'!P9</f>
        <v>0</v>
      </c>
      <c r="Q9" s="20">
        <f>Q18+Q27+'II.3.12 სანიაღ'!Q9</f>
        <v>0</v>
      </c>
      <c r="R9" s="20">
        <f>R18+R27+'II.3.12 სანიაღ'!R9</f>
        <v>0</v>
      </c>
      <c r="S9" s="20">
        <f>S18+S27+'II.3.12 სანიაღ'!S9</f>
        <v>0</v>
      </c>
      <c r="T9" s="20">
        <f>T18+T27+'II.3.12 სანიაღ'!T9</f>
        <v>0</v>
      </c>
      <c r="U9" s="20">
        <f>U18+U27+'II.3.12 სანიაღ'!U9</f>
        <v>0</v>
      </c>
      <c r="V9" s="20">
        <f>V18+V27+'II.3.12 სანიაღ'!V9</f>
        <v>0</v>
      </c>
    </row>
    <row r="10" spans="1:23" s="19" customFormat="1" ht="12.75" customHeight="1" x14ac:dyDescent="0.2">
      <c r="A10" s="57"/>
      <c r="B10" s="21" t="s">
        <v>24</v>
      </c>
      <c r="C10" s="20">
        <f t="shared" si="0"/>
        <v>0</v>
      </c>
      <c r="D10" s="20">
        <f t="shared" si="1"/>
        <v>0</v>
      </c>
      <c r="E10" s="20">
        <f>E19+E28+'II.3.12 სანიაღ'!E10</f>
        <v>0</v>
      </c>
      <c r="F10" s="20">
        <f t="shared" si="2"/>
        <v>0</v>
      </c>
      <c r="G10" s="20">
        <f>G19+G28+'II.3.12 სანიაღ'!G10</f>
        <v>0</v>
      </c>
      <c r="H10" s="20">
        <f>H19+H28+'II.3.12 სანიაღ'!H10</f>
        <v>0</v>
      </c>
      <c r="I10" s="20">
        <f>I19+I28+'II.3.12 სანიაღ'!I10</f>
        <v>0</v>
      </c>
      <c r="J10" s="20">
        <f>J19+J28+'II.3.12 სანიაღ'!J10</f>
        <v>0</v>
      </c>
      <c r="K10" s="20">
        <f>K19+K28+'II.3.12 სანიაღ'!K10</f>
        <v>0</v>
      </c>
      <c r="L10" s="20">
        <f>L19+L28+'II.3.12 სანიაღ'!L10</f>
        <v>0</v>
      </c>
      <c r="M10" s="20">
        <f>M19+M28+'II.3.12 სანიაღ'!M10</f>
        <v>0</v>
      </c>
      <c r="N10" s="20">
        <f>N19+N28+'II.3.12 სანიაღ'!N10</f>
        <v>0</v>
      </c>
      <c r="O10" s="20">
        <f>O19+O28+'II.3.12 სანიაღ'!O10</f>
        <v>0</v>
      </c>
      <c r="P10" s="20">
        <f>P19+P28+'II.3.12 სანიაღ'!P10</f>
        <v>0</v>
      </c>
      <c r="Q10" s="20">
        <f>Q19+Q28+'II.3.12 სანიაღ'!Q10</f>
        <v>0</v>
      </c>
      <c r="R10" s="20">
        <f>R19+R28+'II.3.12 სანიაღ'!R10</f>
        <v>0</v>
      </c>
      <c r="S10" s="20">
        <f>S19+S28+'II.3.12 სანიაღ'!S10</f>
        <v>0</v>
      </c>
      <c r="T10" s="20">
        <f>T19+T28+'II.3.12 სანიაღ'!T10</f>
        <v>0</v>
      </c>
      <c r="U10" s="20">
        <f>U19+U28+'II.3.12 სანიაღ'!U10</f>
        <v>0</v>
      </c>
      <c r="V10" s="20">
        <f>V19+V28+'II.3.12 სანიაღ'!V10</f>
        <v>0</v>
      </c>
    </row>
    <row r="11" spans="1:23" s="19" customFormat="1" ht="12.75" customHeight="1" x14ac:dyDescent="0.2">
      <c r="A11" s="57"/>
      <c r="B11" s="21" t="s">
        <v>25</v>
      </c>
      <c r="C11" s="20">
        <f t="shared" si="0"/>
        <v>-13.700000000000003</v>
      </c>
      <c r="D11" s="20">
        <f t="shared" si="1"/>
        <v>-13.700000000000003</v>
      </c>
      <c r="E11" s="20">
        <f>E20+E29+'II.3.12 სანიაღ'!E11</f>
        <v>0</v>
      </c>
      <c r="F11" s="20">
        <f t="shared" si="2"/>
        <v>-13.700000000000003</v>
      </c>
      <c r="G11" s="20">
        <f>G20+G29+'II.3.12 სანიაღ'!G11</f>
        <v>0</v>
      </c>
      <c r="H11" s="20">
        <f>H20+H29+'II.3.12 სანიაღ'!H11</f>
        <v>0</v>
      </c>
      <c r="I11" s="20">
        <f>I20+I29+'II.3.12 სანიაღ'!I11</f>
        <v>0</v>
      </c>
      <c r="J11" s="20">
        <f>J20+J29+'II.3.12 სანიაღ'!J11</f>
        <v>0</v>
      </c>
      <c r="K11" s="20">
        <f>K20+K29+'II.3.12 სანიაღ'!K11</f>
        <v>0</v>
      </c>
      <c r="L11" s="20">
        <f>L20+L29+'II.3.12 სანიაღ'!L11</f>
        <v>0</v>
      </c>
      <c r="M11" s="20">
        <f>M20+M29+'II.3.12 სანიაღ'!M11</f>
        <v>0</v>
      </c>
      <c r="N11" s="20">
        <f>N20+N29+'II.3.12 სანიაღ'!N11</f>
        <v>0</v>
      </c>
      <c r="O11" s="20">
        <f>O20+O29+'II.3.12 სანიაღ'!O11</f>
        <v>-13.700000000000003</v>
      </c>
      <c r="P11" s="20">
        <f>P20+P29+'II.3.12 სანიაღ'!P11</f>
        <v>0</v>
      </c>
      <c r="Q11" s="20">
        <f>Q20+Q29+'II.3.12 სანიაღ'!Q11</f>
        <v>0</v>
      </c>
      <c r="R11" s="20">
        <f>R20+R29+'II.3.12 სანიაღ'!R11</f>
        <v>0</v>
      </c>
      <c r="S11" s="20">
        <f>S20+S29+'II.3.12 სანიაღ'!S11</f>
        <v>0</v>
      </c>
      <c r="T11" s="20">
        <f>T20+T29+'II.3.12 სანიაღ'!T11</f>
        <v>0</v>
      </c>
      <c r="U11" s="20">
        <f>U20+U29+'II.3.12 სანიაღ'!U11</f>
        <v>0</v>
      </c>
      <c r="V11" s="20">
        <f>V20+V29+'II.3.12 სანიაღ'!V11</f>
        <v>0</v>
      </c>
    </row>
    <row r="12" spans="1:23" s="19" customFormat="1" ht="12.75" customHeight="1" x14ac:dyDescent="0.2">
      <c r="A12" s="57"/>
      <c r="B12" s="22" t="s">
        <v>38</v>
      </c>
      <c r="C12" s="20">
        <f t="shared" si="0"/>
        <v>90</v>
      </c>
      <c r="D12" s="20">
        <f t="shared" si="1"/>
        <v>90</v>
      </c>
      <c r="E12" s="20">
        <f>E21+E30+'II.3.12 სანიაღ'!E12</f>
        <v>0</v>
      </c>
      <c r="F12" s="20">
        <f t="shared" si="2"/>
        <v>90</v>
      </c>
      <c r="G12" s="20">
        <f>G21+G30+'II.3.12 სანიაღ'!G12</f>
        <v>0</v>
      </c>
      <c r="H12" s="20">
        <f>H21+H30+'II.3.12 სანიაღ'!H12</f>
        <v>0</v>
      </c>
      <c r="I12" s="20">
        <f>I21+I30+'II.3.12 სანიაღ'!I12</f>
        <v>0</v>
      </c>
      <c r="J12" s="20">
        <f>J21+J30+'II.3.12 სანიაღ'!J12</f>
        <v>0</v>
      </c>
      <c r="K12" s="20">
        <f>K21+K30+'II.3.12 სანიაღ'!K12</f>
        <v>0</v>
      </c>
      <c r="L12" s="20">
        <f>L21+L30+'II.3.12 სანიაღ'!L12</f>
        <v>0</v>
      </c>
      <c r="M12" s="20">
        <f>M21+M30+'II.3.12 სანიაღ'!M12</f>
        <v>0</v>
      </c>
      <c r="N12" s="20">
        <f>N21+N30+'II.3.12 სანიაღ'!N12</f>
        <v>0</v>
      </c>
      <c r="O12" s="20">
        <f>O21+O30+'II.3.12 სანიაღ'!O12</f>
        <v>90</v>
      </c>
      <c r="P12" s="20">
        <f>P21+P30+'II.3.12 სანიაღ'!P12</f>
        <v>0</v>
      </c>
      <c r="Q12" s="20">
        <f>Q21+Q30+'II.3.12 სანიაღ'!Q12</f>
        <v>0</v>
      </c>
      <c r="R12" s="20">
        <f>R21+R30+'II.3.12 სანიაღ'!R12</f>
        <v>0</v>
      </c>
      <c r="S12" s="20">
        <f>S21+S30+'II.3.12 სანიაღ'!S12</f>
        <v>0</v>
      </c>
      <c r="T12" s="20">
        <f>T21+T30+'II.3.12 სანიაღ'!T12</f>
        <v>0</v>
      </c>
      <c r="U12" s="20">
        <f>U21+U30+'II.3.12 სანიაღ'!U12</f>
        <v>0</v>
      </c>
      <c r="V12" s="20">
        <f>V21+V30+'II.3.12 სანიაღ'!V12</f>
        <v>0</v>
      </c>
    </row>
    <row r="13" spans="1:23" s="19" customFormat="1" ht="12.75" customHeight="1" x14ac:dyDescent="0.2">
      <c r="A13" s="57"/>
      <c r="B13" s="22" t="s">
        <v>26</v>
      </c>
      <c r="C13" s="20">
        <f t="shared" si="0"/>
        <v>267</v>
      </c>
      <c r="D13" s="20">
        <f t="shared" si="1"/>
        <v>267</v>
      </c>
      <c r="E13" s="20">
        <f>E9+E10+E11+E12</f>
        <v>0</v>
      </c>
      <c r="F13" s="20">
        <f t="shared" si="2"/>
        <v>267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267</v>
      </c>
      <c r="P13" s="20">
        <f t="shared" si="3"/>
        <v>0</v>
      </c>
      <c r="Q13" s="20">
        <f t="shared" si="3"/>
        <v>0</v>
      </c>
      <c r="R13" s="20">
        <f t="shared" si="3"/>
        <v>0</v>
      </c>
      <c r="S13" s="20">
        <f t="shared" si="3"/>
        <v>0</v>
      </c>
      <c r="T13" s="20">
        <f t="shared" si="3"/>
        <v>0</v>
      </c>
      <c r="U13" s="20">
        <f t="shared" si="3"/>
        <v>0</v>
      </c>
      <c r="V13" s="20">
        <f t="shared" si="3"/>
        <v>0</v>
      </c>
    </row>
    <row r="14" spans="1:23" s="19" customFormat="1" ht="12.75" customHeight="1" x14ac:dyDescent="0.2">
      <c r="A14" s="57"/>
      <c r="B14" s="21" t="s">
        <v>27</v>
      </c>
      <c r="C14" s="20">
        <f t="shared" si="0"/>
        <v>230.29999999999998</v>
      </c>
      <c r="D14" s="20">
        <f t="shared" si="1"/>
        <v>230.29999999999998</v>
      </c>
      <c r="E14" s="20">
        <f>E23+E32+'II.3.12 სანიაღ'!E14</f>
        <v>0</v>
      </c>
      <c r="F14" s="20">
        <f t="shared" si="2"/>
        <v>230.29999999999998</v>
      </c>
      <c r="G14" s="20">
        <f>G23+G32+'II.3.12 სანიაღ'!G14</f>
        <v>0</v>
      </c>
      <c r="H14" s="20">
        <f>H23+H32+'II.3.12 სანიაღ'!H14</f>
        <v>0</v>
      </c>
      <c r="I14" s="20">
        <f>I23+I32+'II.3.12 სანიაღ'!I14</f>
        <v>0</v>
      </c>
      <c r="J14" s="20">
        <f>J23+J32+'II.3.12 სანიაღ'!J14</f>
        <v>0</v>
      </c>
      <c r="K14" s="20">
        <f>K23+K32+'II.3.12 სანიაღ'!K14</f>
        <v>0</v>
      </c>
      <c r="L14" s="20">
        <f>L23+L32+'II.3.12 სანიაღ'!L14</f>
        <v>0</v>
      </c>
      <c r="M14" s="20">
        <f>M23+M32+'II.3.12 სანიაღ'!M14</f>
        <v>0</v>
      </c>
      <c r="N14" s="20">
        <f>N23+N32+'II.3.12 სანიაღ'!N14</f>
        <v>0</v>
      </c>
      <c r="O14" s="20">
        <f>O23+O32+'II.3.12 სანიაღ'!O14</f>
        <v>230.29999999999998</v>
      </c>
      <c r="P14" s="20">
        <f>P23+P32+'II.3.12 სანიაღ'!P14</f>
        <v>0</v>
      </c>
      <c r="Q14" s="20">
        <f>Q23+Q32+'II.3.12 სანიაღ'!Q14</f>
        <v>0</v>
      </c>
      <c r="R14" s="20">
        <f>R23+R32+'II.3.12 სანიაღ'!R14</f>
        <v>0</v>
      </c>
      <c r="S14" s="20">
        <f>S23+S32+'II.3.12 სანიაღ'!S14</f>
        <v>0</v>
      </c>
      <c r="T14" s="20">
        <f>T23+T32+'II.3.12 სანიაღ'!T14</f>
        <v>0</v>
      </c>
      <c r="U14" s="20">
        <f>U23+U32+'II.3.12 სანიაღ'!U14</f>
        <v>0</v>
      </c>
      <c r="V14" s="20">
        <f>V23+V32+'II.3.12 სანიაღ'!V14</f>
        <v>0</v>
      </c>
    </row>
    <row r="15" spans="1:23" s="19" customFormat="1" ht="12.75" customHeight="1" x14ac:dyDescent="0.2">
      <c r="A15" s="57"/>
      <c r="B15" s="21" t="s">
        <v>28</v>
      </c>
      <c r="C15" s="20">
        <f t="shared" ref="C15:V15" si="4">C14-C13</f>
        <v>-36.700000000000017</v>
      </c>
      <c r="D15" s="20">
        <f t="shared" si="4"/>
        <v>-36.700000000000017</v>
      </c>
      <c r="E15" s="20">
        <f t="shared" si="4"/>
        <v>0</v>
      </c>
      <c r="F15" s="20">
        <f t="shared" si="4"/>
        <v>-36.700000000000017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-36.700000000000017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</row>
    <row r="16" spans="1:23" s="19" customFormat="1" ht="12.75" customHeight="1" x14ac:dyDescent="0.2">
      <c r="A16" s="57"/>
      <c r="B16" s="21" t="s">
        <v>29</v>
      </c>
      <c r="C16" s="20">
        <f>C14/C13*100</f>
        <v>86.254681647940075</v>
      </c>
      <c r="D16" s="20">
        <f>D14/D13*100</f>
        <v>86.254681647940075</v>
      </c>
      <c r="E16" s="20"/>
      <c r="F16" s="20">
        <f>F14/F13*100</f>
        <v>86.254681647940075</v>
      </c>
      <c r="G16" s="20"/>
      <c r="H16" s="20"/>
      <c r="I16" s="20"/>
      <c r="J16" s="20"/>
      <c r="K16" s="20"/>
      <c r="L16" s="20"/>
      <c r="M16" s="20"/>
      <c r="N16" s="20"/>
      <c r="O16" s="20">
        <f>O14/O13*100</f>
        <v>86.254681647940075</v>
      </c>
      <c r="P16" s="20"/>
      <c r="Q16" s="20"/>
      <c r="R16" s="20"/>
      <c r="S16" s="20"/>
      <c r="T16" s="20"/>
      <c r="U16" s="20"/>
      <c r="V16" s="20"/>
    </row>
    <row r="17" spans="1:22" s="19" customFormat="1" ht="30" customHeight="1" x14ac:dyDescent="0.2">
      <c r="A17" s="20">
        <v>3.1</v>
      </c>
      <c r="B17" s="16" t="s">
        <v>193</v>
      </c>
      <c r="C17" s="20"/>
      <c r="D17" s="20"/>
      <c r="E17" s="20"/>
      <c r="F17" s="20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</row>
    <row r="18" spans="1:22" s="19" customFormat="1" ht="12.75" customHeight="1" x14ac:dyDescent="0.2">
      <c r="A18" s="57"/>
      <c r="B18" s="21" t="s">
        <v>23</v>
      </c>
      <c r="C18" s="20">
        <f t="shared" ref="C18:C23" si="5">D18+U18+V18</f>
        <v>20</v>
      </c>
      <c r="D18" s="20">
        <f t="shared" ref="D18:D23" si="6">E18+F18+P18+Q18+R18+S18+T18</f>
        <v>20</v>
      </c>
      <c r="E18" s="20"/>
      <c r="F18" s="20">
        <f t="shared" ref="F18:F23" si="7">G18+H18+I18+J18+K18+L18+M18+N18+O18</f>
        <v>20</v>
      </c>
      <c r="G18" s="20"/>
      <c r="H18" s="20"/>
      <c r="I18" s="20"/>
      <c r="J18" s="20"/>
      <c r="K18" s="20"/>
      <c r="L18" s="20"/>
      <c r="M18" s="20"/>
      <c r="N18" s="20"/>
      <c r="O18" s="20">
        <v>20</v>
      </c>
      <c r="P18" s="20"/>
      <c r="Q18" s="20"/>
      <c r="R18" s="20"/>
      <c r="S18" s="20"/>
      <c r="T18" s="20"/>
      <c r="U18" s="20"/>
      <c r="V18" s="20"/>
    </row>
    <row r="19" spans="1:22" s="19" customFormat="1" ht="12.75" customHeight="1" x14ac:dyDescent="0.2">
      <c r="A19" s="57"/>
      <c r="B19" s="21" t="s">
        <v>24</v>
      </c>
      <c r="C19" s="20">
        <f t="shared" si="5"/>
        <v>0</v>
      </c>
      <c r="D19" s="20">
        <f t="shared" si="6"/>
        <v>0</v>
      </c>
      <c r="E19" s="20"/>
      <c r="F19" s="20">
        <f t="shared" si="7"/>
        <v>0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s="19" customFormat="1" ht="12.75" customHeight="1" x14ac:dyDescent="0.2">
      <c r="A20" s="57"/>
      <c r="B20" s="21" t="s">
        <v>25</v>
      </c>
      <c r="C20" s="20">
        <f t="shared" si="5"/>
        <v>0</v>
      </c>
      <c r="D20" s="20">
        <f t="shared" si="6"/>
        <v>0</v>
      </c>
      <c r="E20" s="20"/>
      <c r="F20" s="20">
        <f t="shared" si="7"/>
        <v>0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s="19" customFormat="1" ht="12.75" customHeight="1" x14ac:dyDescent="0.2">
      <c r="A21" s="57"/>
      <c r="B21" s="22" t="s">
        <v>38</v>
      </c>
      <c r="C21" s="20">
        <f t="shared" si="5"/>
        <v>0</v>
      </c>
      <c r="D21" s="20">
        <f t="shared" si="6"/>
        <v>0</v>
      </c>
      <c r="E21" s="20"/>
      <c r="F21" s="20">
        <f t="shared" si="7"/>
        <v>0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s="19" customFormat="1" ht="12.75" customHeight="1" x14ac:dyDescent="0.2">
      <c r="A22" s="57"/>
      <c r="B22" s="22" t="s">
        <v>26</v>
      </c>
      <c r="C22" s="20">
        <f t="shared" si="5"/>
        <v>20</v>
      </c>
      <c r="D22" s="20">
        <f t="shared" si="6"/>
        <v>20</v>
      </c>
      <c r="E22" s="20">
        <f>E18+E19+E20+E21</f>
        <v>0</v>
      </c>
      <c r="F22" s="20">
        <f t="shared" si="7"/>
        <v>20</v>
      </c>
      <c r="G22" s="20">
        <f t="shared" ref="G22:V22" si="8">G18+G19+G20+G21</f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20">
        <f t="shared" si="8"/>
        <v>0</v>
      </c>
      <c r="N22" s="20">
        <f t="shared" si="8"/>
        <v>0</v>
      </c>
      <c r="O22" s="20">
        <f t="shared" si="8"/>
        <v>20</v>
      </c>
      <c r="P22" s="20">
        <f t="shared" si="8"/>
        <v>0</v>
      </c>
      <c r="Q22" s="20">
        <f t="shared" si="8"/>
        <v>0</v>
      </c>
      <c r="R22" s="20">
        <f t="shared" si="8"/>
        <v>0</v>
      </c>
      <c r="S22" s="20">
        <f t="shared" si="8"/>
        <v>0</v>
      </c>
      <c r="T22" s="20">
        <f t="shared" si="8"/>
        <v>0</v>
      </c>
      <c r="U22" s="20">
        <f t="shared" si="8"/>
        <v>0</v>
      </c>
      <c r="V22" s="20">
        <f t="shared" si="8"/>
        <v>0</v>
      </c>
    </row>
    <row r="23" spans="1:22" s="19" customFormat="1" ht="12.75" customHeight="1" x14ac:dyDescent="0.2">
      <c r="A23" s="57"/>
      <c r="B23" s="21" t="s">
        <v>27</v>
      </c>
      <c r="C23" s="20">
        <f t="shared" si="5"/>
        <v>13.1</v>
      </c>
      <c r="D23" s="20">
        <f t="shared" si="6"/>
        <v>13.1</v>
      </c>
      <c r="E23" s="20"/>
      <c r="F23" s="20">
        <f t="shared" si="7"/>
        <v>13.1</v>
      </c>
      <c r="G23" s="20"/>
      <c r="H23" s="20"/>
      <c r="I23" s="20"/>
      <c r="J23" s="20"/>
      <c r="K23" s="20"/>
      <c r="L23" s="20"/>
      <c r="M23" s="20"/>
      <c r="N23" s="20"/>
      <c r="O23" s="20">
        <v>13.1</v>
      </c>
      <c r="P23" s="20"/>
      <c r="Q23" s="20"/>
      <c r="R23" s="20"/>
      <c r="S23" s="20"/>
      <c r="T23" s="20"/>
      <c r="U23" s="20"/>
      <c r="V23" s="20"/>
    </row>
    <row r="24" spans="1:22" s="19" customFormat="1" ht="12.75" customHeight="1" x14ac:dyDescent="0.2">
      <c r="A24" s="57"/>
      <c r="B24" s="21" t="s">
        <v>28</v>
      </c>
      <c r="C24" s="20">
        <f t="shared" ref="C24:V24" si="9">C23-C22</f>
        <v>-6.9</v>
      </c>
      <c r="D24" s="20">
        <f t="shared" si="9"/>
        <v>-6.9</v>
      </c>
      <c r="E24" s="20">
        <f t="shared" si="9"/>
        <v>0</v>
      </c>
      <c r="F24" s="20">
        <f t="shared" si="9"/>
        <v>-6.9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-6.9</v>
      </c>
      <c r="P24" s="20">
        <f t="shared" si="9"/>
        <v>0</v>
      </c>
      <c r="Q24" s="20">
        <f t="shared" si="9"/>
        <v>0</v>
      </c>
      <c r="R24" s="20">
        <f t="shared" si="9"/>
        <v>0</v>
      </c>
      <c r="S24" s="20">
        <f t="shared" si="9"/>
        <v>0</v>
      </c>
      <c r="T24" s="20">
        <f t="shared" si="9"/>
        <v>0</v>
      </c>
      <c r="U24" s="20">
        <f t="shared" si="9"/>
        <v>0</v>
      </c>
      <c r="V24" s="20">
        <f t="shared" si="9"/>
        <v>0</v>
      </c>
    </row>
    <row r="25" spans="1:22" s="19" customFormat="1" ht="12.75" customHeight="1" x14ac:dyDescent="0.2">
      <c r="A25" s="57"/>
      <c r="B25" s="21" t="s">
        <v>29</v>
      </c>
      <c r="C25" s="20">
        <f>C23/C22*100</f>
        <v>65.5</v>
      </c>
      <c r="D25" s="20">
        <f>D23/D22*100</f>
        <v>65.5</v>
      </c>
      <c r="E25" s="20"/>
      <c r="F25" s="20">
        <f>F23/F22*100</f>
        <v>65.5</v>
      </c>
      <c r="G25" s="20"/>
      <c r="H25" s="20"/>
      <c r="I25" s="20"/>
      <c r="J25" s="20"/>
      <c r="K25" s="20"/>
      <c r="L25" s="20"/>
      <c r="M25" s="20"/>
      <c r="N25" s="20"/>
      <c r="O25" s="20">
        <f>O23/O22*100</f>
        <v>65.5</v>
      </c>
      <c r="P25" s="20"/>
      <c r="Q25" s="20"/>
      <c r="R25" s="20"/>
      <c r="S25" s="20"/>
      <c r="T25" s="20"/>
      <c r="U25" s="20"/>
      <c r="V25" s="20"/>
    </row>
    <row r="26" spans="1:22" ht="24" customHeight="1" x14ac:dyDescent="0.2">
      <c r="A26" s="57">
        <v>3.2</v>
      </c>
      <c r="B26" s="16" t="s">
        <v>194</v>
      </c>
      <c r="C26" s="20"/>
      <c r="D26" s="20"/>
      <c r="E26" s="20"/>
      <c r="F26" s="20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</row>
    <row r="27" spans="1:22" ht="12.75" customHeight="1" x14ac:dyDescent="0.2">
      <c r="A27" s="57"/>
      <c r="B27" s="21" t="s">
        <v>23</v>
      </c>
      <c r="C27" s="20">
        <f t="shared" ref="C27:C32" si="10">D27+U27+V27</f>
        <v>170.7</v>
      </c>
      <c r="D27" s="20">
        <f t="shared" ref="D27:D32" si="11">E27+F27+P27+Q27+R27+S27+T27</f>
        <v>170.7</v>
      </c>
      <c r="E27" s="20"/>
      <c r="F27" s="20">
        <f t="shared" ref="F27:F32" si="12">G27+H27+I27+J27+K27+L27+M27+N27+O27</f>
        <v>170.7</v>
      </c>
      <c r="G27" s="20"/>
      <c r="H27" s="20"/>
      <c r="I27" s="20"/>
      <c r="J27" s="20"/>
      <c r="K27" s="20"/>
      <c r="L27" s="20"/>
      <c r="M27" s="20"/>
      <c r="N27" s="20"/>
      <c r="O27" s="20">
        <v>170.7</v>
      </c>
      <c r="P27" s="20"/>
      <c r="Q27" s="20"/>
      <c r="R27" s="20"/>
      <c r="S27" s="20"/>
      <c r="T27" s="20"/>
      <c r="U27" s="20"/>
      <c r="V27" s="20"/>
    </row>
    <row r="28" spans="1:22" ht="12.75" customHeight="1" x14ac:dyDescent="0.2">
      <c r="A28" s="57"/>
      <c r="B28" s="21" t="s">
        <v>24</v>
      </c>
      <c r="C28" s="20">
        <f t="shared" si="10"/>
        <v>0</v>
      </c>
      <c r="D28" s="20">
        <f t="shared" si="11"/>
        <v>0</v>
      </c>
      <c r="E28" s="20"/>
      <c r="F28" s="20">
        <f t="shared" si="12"/>
        <v>0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ht="12.75" customHeight="1" x14ac:dyDescent="0.2">
      <c r="A29" s="57"/>
      <c r="B29" s="21" t="s">
        <v>25</v>
      </c>
      <c r="C29" s="20">
        <f t="shared" si="10"/>
        <v>-48.7</v>
      </c>
      <c r="D29" s="20">
        <f t="shared" si="11"/>
        <v>-48.7</v>
      </c>
      <c r="E29" s="20"/>
      <c r="F29" s="20">
        <f t="shared" si="12"/>
        <v>-48.7</v>
      </c>
      <c r="G29" s="20"/>
      <c r="H29" s="20"/>
      <c r="I29" s="20"/>
      <c r="J29" s="20"/>
      <c r="K29" s="20"/>
      <c r="L29" s="20"/>
      <c r="M29" s="20"/>
      <c r="N29" s="20"/>
      <c r="O29" s="20">
        <v>-48.7</v>
      </c>
      <c r="P29" s="20"/>
      <c r="Q29" s="20"/>
      <c r="R29" s="20"/>
      <c r="S29" s="20"/>
      <c r="T29" s="20"/>
      <c r="U29" s="20"/>
      <c r="V29" s="20"/>
    </row>
    <row r="30" spans="1:22" ht="12.75" customHeight="1" x14ac:dyDescent="0.2">
      <c r="A30" s="57"/>
      <c r="B30" s="22" t="s">
        <v>38</v>
      </c>
      <c r="C30" s="20">
        <f t="shared" si="10"/>
        <v>-94.9</v>
      </c>
      <c r="D30" s="20">
        <f t="shared" si="11"/>
        <v>-94.9</v>
      </c>
      <c r="E30" s="20"/>
      <c r="F30" s="20">
        <f t="shared" si="12"/>
        <v>-94.9</v>
      </c>
      <c r="G30" s="20"/>
      <c r="H30" s="20"/>
      <c r="I30" s="20"/>
      <c r="J30" s="20"/>
      <c r="K30" s="20"/>
      <c r="L30" s="20"/>
      <c r="M30" s="20"/>
      <c r="N30" s="20"/>
      <c r="O30" s="20">
        <v>-94.9</v>
      </c>
      <c r="P30" s="20"/>
      <c r="Q30" s="20"/>
      <c r="R30" s="20"/>
      <c r="S30" s="20"/>
      <c r="T30" s="20"/>
      <c r="U30" s="20"/>
      <c r="V30" s="20"/>
    </row>
    <row r="31" spans="1:22" ht="12.75" customHeight="1" x14ac:dyDescent="0.2">
      <c r="A31" s="57"/>
      <c r="B31" s="22" t="s">
        <v>26</v>
      </c>
      <c r="C31" s="20">
        <f t="shared" si="10"/>
        <v>27.09999999999998</v>
      </c>
      <c r="D31" s="20">
        <f t="shared" si="11"/>
        <v>27.09999999999998</v>
      </c>
      <c r="E31" s="20">
        <f>E27+E28+E29+E30</f>
        <v>0</v>
      </c>
      <c r="F31" s="20">
        <f t="shared" si="12"/>
        <v>27.09999999999998</v>
      </c>
      <c r="G31" s="20">
        <f t="shared" ref="G31:V31" si="13">G27+G28+G29+G30</f>
        <v>0</v>
      </c>
      <c r="H31" s="20">
        <f t="shared" si="13"/>
        <v>0</v>
      </c>
      <c r="I31" s="20">
        <f t="shared" si="13"/>
        <v>0</v>
      </c>
      <c r="J31" s="20">
        <f t="shared" si="13"/>
        <v>0</v>
      </c>
      <c r="K31" s="20">
        <f t="shared" si="13"/>
        <v>0</v>
      </c>
      <c r="L31" s="20">
        <f t="shared" si="13"/>
        <v>0</v>
      </c>
      <c r="M31" s="20">
        <f t="shared" si="13"/>
        <v>0</v>
      </c>
      <c r="N31" s="20">
        <f t="shared" si="13"/>
        <v>0</v>
      </c>
      <c r="O31" s="20">
        <f t="shared" si="13"/>
        <v>27.09999999999998</v>
      </c>
      <c r="P31" s="20">
        <f t="shared" si="13"/>
        <v>0</v>
      </c>
      <c r="Q31" s="20">
        <f t="shared" si="13"/>
        <v>0</v>
      </c>
      <c r="R31" s="20">
        <f t="shared" si="13"/>
        <v>0</v>
      </c>
      <c r="S31" s="20">
        <f t="shared" si="13"/>
        <v>0</v>
      </c>
      <c r="T31" s="20">
        <f t="shared" si="13"/>
        <v>0</v>
      </c>
      <c r="U31" s="20">
        <f t="shared" si="13"/>
        <v>0</v>
      </c>
      <c r="V31" s="20">
        <f t="shared" si="13"/>
        <v>0</v>
      </c>
    </row>
    <row r="32" spans="1:22" ht="12.75" customHeight="1" x14ac:dyDescent="0.2">
      <c r="A32" s="57"/>
      <c r="B32" s="21" t="s">
        <v>27</v>
      </c>
      <c r="C32" s="20">
        <f t="shared" si="10"/>
        <v>27</v>
      </c>
      <c r="D32" s="20">
        <f t="shared" si="11"/>
        <v>27</v>
      </c>
      <c r="E32" s="20"/>
      <c r="F32" s="20">
        <f t="shared" si="12"/>
        <v>27</v>
      </c>
      <c r="G32" s="20"/>
      <c r="H32" s="20"/>
      <c r="I32" s="20"/>
      <c r="J32" s="20"/>
      <c r="K32" s="20"/>
      <c r="L32" s="20"/>
      <c r="M32" s="20"/>
      <c r="N32" s="20"/>
      <c r="O32" s="20">
        <v>27</v>
      </c>
      <c r="P32" s="20"/>
      <c r="Q32" s="20"/>
      <c r="R32" s="20"/>
      <c r="S32" s="20"/>
      <c r="T32" s="20"/>
      <c r="U32" s="20"/>
      <c r="V32" s="20"/>
    </row>
    <row r="33" spans="1:22" ht="12.75" customHeight="1" x14ac:dyDescent="0.2">
      <c r="A33" s="57"/>
      <c r="B33" s="21" t="s">
        <v>28</v>
      </c>
      <c r="C33" s="20">
        <f t="shared" ref="C33:V33" si="14">C32-C31</f>
        <v>-9.9999999999980105E-2</v>
      </c>
      <c r="D33" s="20">
        <f t="shared" si="14"/>
        <v>-9.9999999999980105E-2</v>
      </c>
      <c r="E33" s="20">
        <f t="shared" si="14"/>
        <v>0</v>
      </c>
      <c r="F33" s="20">
        <f t="shared" si="14"/>
        <v>-9.9999999999980105E-2</v>
      </c>
      <c r="G33" s="20">
        <f t="shared" si="14"/>
        <v>0</v>
      </c>
      <c r="H33" s="20">
        <f t="shared" si="14"/>
        <v>0</v>
      </c>
      <c r="I33" s="20">
        <f t="shared" si="14"/>
        <v>0</v>
      </c>
      <c r="J33" s="20">
        <f t="shared" si="14"/>
        <v>0</v>
      </c>
      <c r="K33" s="20">
        <f t="shared" si="14"/>
        <v>0</v>
      </c>
      <c r="L33" s="20">
        <f t="shared" si="14"/>
        <v>0</v>
      </c>
      <c r="M33" s="20">
        <f t="shared" si="14"/>
        <v>0</v>
      </c>
      <c r="N33" s="20">
        <f t="shared" si="14"/>
        <v>0</v>
      </c>
      <c r="O33" s="20">
        <f t="shared" si="14"/>
        <v>-9.9999999999980105E-2</v>
      </c>
      <c r="P33" s="20">
        <f t="shared" si="14"/>
        <v>0</v>
      </c>
      <c r="Q33" s="20">
        <f t="shared" si="14"/>
        <v>0</v>
      </c>
      <c r="R33" s="20">
        <f t="shared" si="14"/>
        <v>0</v>
      </c>
      <c r="S33" s="20">
        <f t="shared" si="14"/>
        <v>0</v>
      </c>
      <c r="T33" s="20">
        <f t="shared" si="14"/>
        <v>0</v>
      </c>
      <c r="U33" s="20">
        <f t="shared" si="14"/>
        <v>0</v>
      </c>
      <c r="V33" s="20">
        <f t="shared" si="14"/>
        <v>0</v>
      </c>
    </row>
    <row r="34" spans="1:22" ht="12.75" customHeight="1" x14ac:dyDescent="0.2">
      <c r="A34" s="57"/>
      <c r="B34" s="21" t="s">
        <v>29</v>
      </c>
      <c r="C34" s="20">
        <f>C32/C31*100</f>
        <v>99.630996309963166</v>
      </c>
      <c r="D34" s="20">
        <f>D32/D31*100</f>
        <v>99.630996309963166</v>
      </c>
      <c r="E34" s="20"/>
      <c r="F34" s="20">
        <f>F32/F31*100</f>
        <v>99.630996309963166</v>
      </c>
      <c r="G34" s="20"/>
      <c r="H34" s="20"/>
      <c r="I34" s="20"/>
      <c r="J34" s="20"/>
      <c r="K34" s="20"/>
      <c r="L34" s="20"/>
      <c r="M34" s="20"/>
      <c r="N34" s="20"/>
      <c r="O34" s="20">
        <f>O32/O31*100</f>
        <v>99.630996309963166</v>
      </c>
      <c r="P34" s="20"/>
      <c r="Q34" s="20"/>
      <c r="R34" s="20"/>
      <c r="S34" s="20"/>
      <c r="T34" s="20"/>
      <c r="U34" s="20"/>
      <c r="V34" s="20"/>
    </row>
  </sheetData>
  <mergeCells count="16"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  <mergeCell ref="A2:A6"/>
    <mergeCell ref="B2:B6"/>
    <mergeCell ref="C2:C5"/>
    <mergeCell ref="D2:T2"/>
    <mergeCell ref="U2:U5"/>
    <mergeCell ref="G4:O4"/>
  </mergeCells>
  <pageMargins left="0.17" right="0.28000000000000003" top="0.18" bottom="0.16" header="0.17" footer="0.16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W16"/>
  <sheetViews>
    <sheetView showZeros="0" zoomScale="110" zoomScaleNormal="110" workbookViewId="0">
      <pane ySplit="6" topLeftCell="A7" activePane="bottomLeft" state="frozen"/>
      <selection activeCell="C35" sqref="C35"/>
      <selection pane="bottomLeft" activeCell="C35" sqref="C35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9" width="4.140625" style="19" customWidth="1"/>
    <col min="20" max="20" width="5.7109375" style="19" customWidth="1"/>
    <col min="21" max="21" width="4.7109375" style="19" customWidth="1"/>
    <col min="22" max="22" width="4.42578125" style="19" customWidth="1"/>
    <col min="23" max="23" width="0" style="19" hidden="1" customWidth="1"/>
    <col min="24" max="16384" width="9.140625" style="18"/>
  </cols>
  <sheetData>
    <row r="1" spans="1:23" ht="12.75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12</v>
      </c>
    </row>
    <row r="2" spans="1:23" ht="12.7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3.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3.5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56" t="s">
        <v>3</v>
      </c>
      <c r="H5" s="56" t="s">
        <v>4</v>
      </c>
      <c r="I5" s="56" t="s">
        <v>5</v>
      </c>
      <c r="J5" s="56" t="s">
        <v>6</v>
      </c>
      <c r="K5" s="56" t="s">
        <v>7</v>
      </c>
      <c r="L5" s="56" t="s">
        <v>8</v>
      </c>
      <c r="M5" s="56" t="s">
        <v>9</v>
      </c>
      <c r="N5" s="56" t="s">
        <v>52</v>
      </c>
      <c r="O5" s="56" t="s">
        <v>10</v>
      </c>
      <c r="P5" s="111"/>
      <c r="Q5" s="111"/>
      <c r="R5" s="111"/>
      <c r="S5" s="111"/>
      <c r="T5" s="111"/>
      <c r="U5" s="111"/>
      <c r="V5" s="111"/>
    </row>
    <row r="6" spans="1:23" x14ac:dyDescent="0.2">
      <c r="A6" s="110"/>
      <c r="B6" s="110"/>
      <c r="C6" s="55">
        <v>1</v>
      </c>
      <c r="D6" s="55">
        <v>2</v>
      </c>
      <c r="E6" s="55">
        <v>21</v>
      </c>
      <c r="F6" s="55">
        <v>22</v>
      </c>
      <c r="G6" s="55">
        <v>221</v>
      </c>
      <c r="H6" s="55">
        <v>222</v>
      </c>
      <c r="I6" s="55">
        <v>223</v>
      </c>
      <c r="J6" s="55">
        <v>224</v>
      </c>
      <c r="K6" s="55">
        <v>225</v>
      </c>
      <c r="L6" s="55">
        <v>226</v>
      </c>
      <c r="M6" s="55">
        <v>227</v>
      </c>
      <c r="N6" s="55">
        <v>228</v>
      </c>
      <c r="O6" s="55">
        <v>229</v>
      </c>
      <c r="P6" s="55">
        <v>23</v>
      </c>
      <c r="Q6" s="55">
        <v>24</v>
      </c>
      <c r="R6" s="55">
        <v>25</v>
      </c>
      <c r="S6" s="55">
        <v>26</v>
      </c>
      <c r="T6" s="55">
        <v>27</v>
      </c>
      <c r="U6" s="55">
        <v>28</v>
      </c>
      <c r="V6" s="55">
        <v>29</v>
      </c>
      <c r="W6" s="18"/>
    </row>
    <row r="7" spans="1:23" ht="15.75" customHeight="1" x14ac:dyDescent="0.2">
      <c r="A7" s="55">
        <v>1</v>
      </c>
      <c r="B7" s="55">
        <v>2</v>
      </c>
      <c r="C7" s="55">
        <v>4</v>
      </c>
      <c r="D7" s="55">
        <v>5</v>
      </c>
      <c r="E7" s="55">
        <v>6</v>
      </c>
      <c r="F7" s="55">
        <v>7</v>
      </c>
      <c r="G7" s="55">
        <v>8</v>
      </c>
      <c r="H7" s="55">
        <v>9</v>
      </c>
      <c r="I7" s="55">
        <v>10</v>
      </c>
      <c r="J7" s="55">
        <v>11</v>
      </c>
      <c r="K7" s="55">
        <v>12</v>
      </c>
      <c r="L7" s="55">
        <v>13</v>
      </c>
      <c r="M7" s="55">
        <v>14</v>
      </c>
      <c r="N7" s="55">
        <v>15</v>
      </c>
      <c r="O7" s="55">
        <v>16</v>
      </c>
      <c r="P7" s="55">
        <v>17</v>
      </c>
      <c r="Q7" s="55">
        <v>18</v>
      </c>
      <c r="R7" s="55">
        <v>19</v>
      </c>
      <c r="S7" s="55">
        <v>20</v>
      </c>
      <c r="T7" s="55">
        <v>21</v>
      </c>
      <c r="U7" s="55">
        <v>22</v>
      </c>
      <c r="V7" s="55">
        <v>23</v>
      </c>
    </row>
    <row r="8" spans="1:23" ht="21.75" customHeight="1" x14ac:dyDescent="0.2">
      <c r="A8" s="77">
        <v>3.3</v>
      </c>
      <c r="B8" s="16" t="s">
        <v>195</v>
      </c>
      <c r="C8" s="20"/>
      <c r="D8" s="20"/>
      <c r="E8" s="20"/>
      <c r="F8" s="20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</row>
    <row r="9" spans="1:23" ht="13.5" customHeight="1" x14ac:dyDescent="0.2">
      <c r="A9" s="77"/>
      <c r="B9" s="21" t="s">
        <v>23</v>
      </c>
      <c r="C9" s="20">
        <f t="shared" ref="C9:C14" si="0">D9+U9+V9</f>
        <v>0</v>
      </c>
      <c r="D9" s="20">
        <f t="shared" ref="D9:D14" si="1">E9+F9+P9+Q9+R9+S9+T9</f>
        <v>0</v>
      </c>
      <c r="E9" s="20"/>
      <c r="F9" s="20">
        <f t="shared" ref="F9:F14" si="2">G9+H9+I9+J9+K9+L9+M9+N9+O9</f>
        <v>0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3" ht="13.5" customHeight="1" x14ac:dyDescent="0.2">
      <c r="A10" s="77"/>
      <c r="B10" s="21" t="s">
        <v>24</v>
      </c>
      <c r="C10" s="20">
        <f t="shared" si="0"/>
        <v>0</v>
      </c>
      <c r="D10" s="20">
        <f t="shared" si="1"/>
        <v>0</v>
      </c>
      <c r="E10" s="20"/>
      <c r="F10" s="20">
        <f t="shared" si="2"/>
        <v>0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3" ht="13.5" customHeight="1" x14ac:dyDescent="0.2">
      <c r="A11" s="77"/>
      <c r="B11" s="21" t="s">
        <v>25</v>
      </c>
      <c r="C11" s="20">
        <f t="shared" si="0"/>
        <v>35</v>
      </c>
      <c r="D11" s="20">
        <f t="shared" si="1"/>
        <v>35</v>
      </c>
      <c r="E11" s="20"/>
      <c r="F11" s="20">
        <f t="shared" si="2"/>
        <v>35</v>
      </c>
      <c r="G11" s="20"/>
      <c r="H11" s="20"/>
      <c r="I11" s="20"/>
      <c r="J11" s="20"/>
      <c r="K11" s="20"/>
      <c r="L11" s="20"/>
      <c r="M11" s="20"/>
      <c r="N11" s="20"/>
      <c r="O11" s="20">
        <v>35</v>
      </c>
      <c r="P11" s="20"/>
      <c r="Q11" s="20"/>
      <c r="R11" s="20"/>
      <c r="S11" s="20"/>
      <c r="T11" s="20"/>
      <c r="U11" s="20"/>
      <c r="V11" s="20"/>
    </row>
    <row r="12" spans="1:23" ht="13.5" customHeight="1" x14ac:dyDescent="0.2">
      <c r="A12" s="77"/>
      <c r="B12" s="22" t="s">
        <v>38</v>
      </c>
      <c r="C12" s="20">
        <f t="shared" si="0"/>
        <v>184.9</v>
      </c>
      <c r="D12" s="20">
        <f t="shared" si="1"/>
        <v>184.9</v>
      </c>
      <c r="E12" s="20"/>
      <c r="F12" s="20">
        <f t="shared" si="2"/>
        <v>184.9</v>
      </c>
      <c r="G12" s="20"/>
      <c r="H12" s="20"/>
      <c r="I12" s="20"/>
      <c r="J12" s="20"/>
      <c r="K12" s="20"/>
      <c r="L12" s="20"/>
      <c r="M12" s="20"/>
      <c r="N12" s="20"/>
      <c r="O12" s="20">
        <v>184.9</v>
      </c>
      <c r="P12" s="20"/>
      <c r="Q12" s="20"/>
      <c r="R12" s="20"/>
      <c r="S12" s="20"/>
      <c r="T12" s="20"/>
      <c r="U12" s="20"/>
      <c r="V12" s="20"/>
    </row>
    <row r="13" spans="1:23" ht="13.5" customHeight="1" x14ac:dyDescent="0.2">
      <c r="A13" s="77"/>
      <c r="B13" s="22" t="s">
        <v>26</v>
      </c>
      <c r="C13" s="20">
        <f t="shared" si="0"/>
        <v>219.9</v>
      </c>
      <c r="D13" s="20">
        <f t="shared" si="1"/>
        <v>219.9</v>
      </c>
      <c r="E13" s="20">
        <f>E9+E10+E11+E12</f>
        <v>0</v>
      </c>
      <c r="F13" s="20">
        <f t="shared" si="2"/>
        <v>219.9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219.9</v>
      </c>
      <c r="P13" s="20">
        <f t="shared" si="3"/>
        <v>0</v>
      </c>
      <c r="Q13" s="20">
        <f t="shared" si="3"/>
        <v>0</v>
      </c>
      <c r="R13" s="20">
        <f t="shared" si="3"/>
        <v>0</v>
      </c>
      <c r="S13" s="20">
        <f t="shared" si="3"/>
        <v>0</v>
      </c>
      <c r="T13" s="20">
        <f t="shared" si="3"/>
        <v>0</v>
      </c>
      <c r="U13" s="20">
        <f t="shared" si="3"/>
        <v>0</v>
      </c>
      <c r="V13" s="20">
        <f t="shared" si="3"/>
        <v>0</v>
      </c>
    </row>
    <row r="14" spans="1:23" ht="13.5" customHeight="1" x14ac:dyDescent="0.2">
      <c r="A14" s="77"/>
      <c r="B14" s="21" t="s">
        <v>27</v>
      </c>
      <c r="C14" s="20">
        <f t="shared" si="0"/>
        <v>190.2</v>
      </c>
      <c r="D14" s="20">
        <f t="shared" si="1"/>
        <v>190.2</v>
      </c>
      <c r="E14" s="20"/>
      <c r="F14" s="20">
        <f t="shared" si="2"/>
        <v>190.2</v>
      </c>
      <c r="G14" s="20"/>
      <c r="H14" s="20"/>
      <c r="I14" s="20"/>
      <c r="J14" s="20"/>
      <c r="K14" s="20"/>
      <c r="L14" s="20"/>
      <c r="M14" s="20"/>
      <c r="N14" s="20"/>
      <c r="O14" s="20">
        <v>190.2</v>
      </c>
      <c r="P14" s="20"/>
      <c r="Q14" s="20"/>
      <c r="R14" s="20"/>
      <c r="S14" s="20"/>
      <c r="T14" s="20"/>
      <c r="U14" s="20"/>
      <c r="V14" s="20"/>
    </row>
    <row r="15" spans="1:23" ht="13.5" customHeight="1" x14ac:dyDescent="0.2">
      <c r="A15" s="77"/>
      <c r="B15" s="21" t="s">
        <v>28</v>
      </c>
      <c r="C15" s="20">
        <f t="shared" ref="C15:V15" si="4">C14-C13</f>
        <v>-29.700000000000017</v>
      </c>
      <c r="D15" s="20">
        <f t="shared" si="4"/>
        <v>-29.700000000000017</v>
      </c>
      <c r="E15" s="20">
        <f t="shared" si="4"/>
        <v>0</v>
      </c>
      <c r="F15" s="20">
        <f t="shared" si="4"/>
        <v>-29.700000000000017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-29.700000000000017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</row>
    <row r="16" spans="1:23" ht="13.5" customHeight="1" x14ac:dyDescent="0.2">
      <c r="A16" s="77"/>
      <c r="B16" s="21" t="s">
        <v>29</v>
      </c>
      <c r="C16" s="20">
        <f>C14/C13*100</f>
        <v>86.493860845839009</v>
      </c>
      <c r="D16" s="20">
        <f>D14/D13*100</f>
        <v>86.493860845839009</v>
      </c>
      <c r="E16" s="20"/>
      <c r="F16" s="20">
        <f>F14/F13*100</f>
        <v>86.493860845839009</v>
      </c>
      <c r="G16" s="20"/>
      <c r="H16" s="20"/>
      <c r="I16" s="20"/>
      <c r="J16" s="20"/>
      <c r="K16" s="20"/>
      <c r="L16" s="20"/>
      <c r="M16" s="20"/>
      <c r="N16" s="20"/>
      <c r="O16" s="20">
        <f>O14/O13*100</f>
        <v>86.493860845839009</v>
      </c>
      <c r="P16" s="20"/>
      <c r="Q16" s="20"/>
      <c r="R16" s="20"/>
      <c r="S16" s="20"/>
      <c r="T16" s="20"/>
      <c r="U16" s="20"/>
      <c r="V16" s="20"/>
    </row>
  </sheetData>
  <mergeCells count="16">
    <mergeCell ref="A2:A6"/>
    <mergeCell ref="B2:B6"/>
    <mergeCell ref="C2:C5"/>
    <mergeCell ref="D2:T2"/>
    <mergeCell ref="U2:U5"/>
    <mergeCell ref="G4:O4"/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</mergeCells>
  <pageMargins left="0.17" right="0.28000000000000003" top="0.18" bottom="0.16" header="0.17" footer="0.16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34"/>
  <sheetViews>
    <sheetView showZeros="0" zoomScale="110" zoomScaleNormal="110" workbookViewId="0">
      <pane ySplit="6" topLeftCell="A16" activePane="bottomLeft" state="frozen"/>
      <selection activeCell="C35" sqref="C35"/>
      <selection pane="bottomLeft" activeCell="C35" sqref="C35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9" width="4.140625" style="19" customWidth="1"/>
    <col min="20" max="20" width="5.7109375" style="19" customWidth="1"/>
    <col min="21" max="21" width="4.7109375" style="19" customWidth="1"/>
    <col min="22" max="22" width="4.42578125" style="19" customWidth="1"/>
    <col min="23" max="23" width="0" style="19" hidden="1" customWidth="1"/>
    <col min="24" max="16384" width="9.140625" style="18"/>
  </cols>
  <sheetData>
    <row r="1" spans="1:23" ht="12.75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13</v>
      </c>
    </row>
    <row r="2" spans="1:23" ht="12.7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3.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3.5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56" t="s">
        <v>3</v>
      </c>
      <c r="H5" s="56" t="s">
        <v>4</v>
      </c>
      <c r="I5" s="56" t="s">
        <v>5</v>
      </c>
      <c r="J5" s="56" t="s">
        <v>6</v>
      </c>
      <c r="K5" s="56" t="s">
        <v>7</v>
      </c>
      <c r="L5" s="56" t="s">
        <v>8</v>
      </c>
      <c r="M5" s="56" t="s">
        <v>9</v>
      </c>
      <c r="N5" s="56" t="s">
        <v>52</v>
      </c>
      <c r="O5" s="56" t="s">
        <v>10</v>
      </c>
      <c r="P5" s="111"/>
      <c r="Q5" s="111"/>
      <c r="R5" s="111"/>
      <c r="S5" s="111"/>
      <c r="T5" s="111"/>
      <c r="U5" s="111"/>
      <c r="V5" s="111"/>
    </row>
    <row r="6" spans="1:23" x14ac:dyDescent="0.2">
      <c r="A6" s="110"/>
      <c r="B6" s="110"/>
      <c r="C6" s="55">
        <v>1</v>
      </c>
      <c r="D6" s="55">
        <v>2</v>
      </c>
      <c r="E6" s="55">
        <v>21</v>
      </c>
      <c r="F6" s="55">
        <v>22</v>
      </c>
      <c r="G6" s="55">
        <v>221</v>
      </c>
      <c r="H6" s="55">
        <v>222</v>
      </c>
      <c r="I6" s="55">
        <v>223</v>
      </c>
      <c r="J6" s="55">
        <v>224</v>
      </c>
      <c r="K6" s="55">
        <v>225</v>
      </c>
      <c r="L6" s="55">
        <v>226</v>
      </c>
      <c r="M6" s="55">
        <v>227</v>
      </c>
      <c r="N6" s="55">
        <v>228</v>
      </c>
      <c r="O6" s="55">
        <v>229</v>
      </c>
      <c r="P6" s="55">
        <v>23</v>
      </c>
      <c r="Q6" s="55">
        <v>24</v>
      </c>
      <c r="R6" s="55">
        <v>25</v>
      </c>
      <c r="S6" s="55">
        <v>26</v>
      </c>
      <c r="T6" s="55">
        <v>27</v>
      </c>
      <c r="U6" s="55">
        <v>28</v>
      </c>
      <c r="V6" s="55">
        <v>29</v>
      </c>
      <c r="W6" s="18"/>
    </row>
    <row r="7" spans="1:23" ht="15.75" customHeight="1" x14ac:dyDescent="0.2">
      <c r="A7" s="55">
        <v>1</v>
      </c>
      <c r="B7" s="55">
        <v>2</v>
      </c>
      <c r="C7" s="55">
        <v>4</v>
      </c>
      <c r="D7" s="55">
        <v>5</v>
      </c>
      <c r="E7" s="55">
        <v>6</v>
      </c>
      <c r="F7" s="55">
        <v>7</v>
      </c>
      <c r="G7" s="55">
        <v>8</v>
      </c>
      <c r="H7" s="55">
        <v>9</v>
      </c>
      <c r="I7" s="55">
        <v>10</v>
      </c>
      <c r="J7" s="55">
        <v>11</v>
      </c>
      <c r="K7" s="55">
        <v>12</v>
      </c>
      <c r="L7" s="55">
        <v>13</v>
      </c>
      <c r="M7" s="55">
        <v>14</v>
      </c>
      <c r="N7" s="55">
        <v>15</v>
      </c>
      <c r="O7" s="55">
        <v>16</v>
      </c>
      <c r="P7" s="55">
        <v>17</v>
      </c>
      <c r="Q7" s="55">
        <v>18</v>
      </c>
      <c r="R7" s="55">
        <v>19</v>
      </c>
      <c r="S7" s="55">
        <v>20</v>
      </c>
      <c r="T7" s="55">
        <v>21</v>
      </c>
      <c r="U7" s="55">
        <v>22</v>
      </c>
      <c r="V7" s="55">
        <v>23</v>
      </c>
    </row>
    <row r="8" spans="1:23" ht="19.5" customHeight="1" x14ac:dyDescent="0.2">
      <c r="A8" s="55">
        <v>4</v>
      </c>
      <c r="B8" s="16" t="s">
        <v>79</v>
      </c>
      <c r="C8" s="20"/>
      <c r="D8" s="20"/>
      <c r="E8" s="20"/>
      <c r="F8" s="20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</row>
    <row r="9" spans="1:23" ht="12" customHeight="1" x14ac:dyDescent="0.2">
      <c r="A9" s="55"/>
      <c r="B9" s="21" t="s">
        <v>23</v>
      </c>
      <c r="C9" s="20">
        <f t="shared" ref="C9:C14" si="0">D9+U9+V9</f>
        <v>470.2</v>
      </c>
      <c r="D9" s="20">
        <f t="shared" ref="D9:D14" si="1">E9+F9+P9+Q9+R9+S9+T9</f>
        <v>470.2</v>
      </c>
      <c r="E9" s="20">
        <f>E18+'II.4.17 ლიფტ'!E9+'II.4.17 ლიფტ'!E27+'II.4.18 სარდ'!E9</f>
        <v>0</v>
      </c>
      <c r="F9" s="20">
        <f t="shared" ref="F9:F14" si="2">G9+H9+I9+J9+K9+L9+M9+N9+O9</f>
        <v>0</v>
      </c>
      <c r="G9" s="20">
        <f>G18+'II.4.17 ლიფტ'!G9+'II.4.17 ლიფტ'!G27+'II.4.18 სარდ'!G9</f>
        <v>0</v>
      </c>
      <c r="H9" s="20">
        <f>H18+'II.4.17 ლიფტ'!H9+'II.4.17 ლიფტ'!H27+'II.4.18 სარდ'!H9</f>
        <v>0</v>
      </c>
      <c r="I9" s="20">
        <f>I18+'II.4.17 ლიფტ'!I9+'II.4.17 ლიფტ'!I27+'II.4.18 სარდ'!I9</f>
        <v>0</v>
      </c>
      <c r="J9" s="20">
        <f>J18+'II.4.17 ლიფტ'!J9+'II.4.17 ლიფტ'!J27+'II.4.18 სარდ'!J9</f>
        <v>0</v>
      </c>
      <c r="K9" s="20">
        <f>K18+'II.4.17 ლიფტ'!K9+'II.4.17 ლიფტ'!K27+'II.4.18 სარდ'!K9</f>
        <v>0</v>
      </c>
      <c r="L9" s="20">
        <f>L18+'II.4.17 ლიფტ'!L9+'II.4.17 ლიფტ'!L27+'II.4.18 სარდ'!L9</f>
        <v>0</v>
      </c>
      <c r="M9" s="20">
        <f>M18+'II.4.17 ლიფტ'!M9+'II.4.17 ლიფტ'!M27+'II.4.18 სარდ'!M9</f>
        <v>0</v>
      </c>
      <c r="N9" s="20">
        <f>N18+'II.4.17 ლიფტ'!N9+'II.4.17 ლიფტ'!N27+'II.4.18 სარდ'!N9</f>
        <v>0</v>
      </c>
      <c r="O9" s="20">
        <f>O18+'II.4.17 ლიფტ'!O9+'II.4.17 ლიფტ'!O27+'II.4.18 სარდ'!O9</f>
        <v>0</v>
      </c>
      <c r="P9" s="20">
        <f>P18+'II.4.17 ლიფტ'!P9+'II.4.17 ლიფტ'!P27+'II.4.18 სარდ'!P9</f>
        <v>0</v>
      </c>
      <c r="Q9" s="20">
        <f>Q18+'II.4.17 ლიფტ'!Q9+'II.4.17 ლიფტ'!Q27+'II.4.18 სარდ'!Q9</f>
        <v>0</v>
      </c>
      <c r="R9" s="20">
        <f>R18+'II.4.17 ლიფტ'!R9+'II.4.17 ლიფტ'!R27+'II.4.18 სარდ'!R9</f>
        <v>0</v>
      </c>
      <c r="S9" s="20">
        <f>S18+'II.4.17 ლიფტ'!S9+'II.4.17 ლიფტ'!S27+'II.4.18 სარდ'!S9</f>
        <v>0</v>
      </c>
      <c r="T9" s="20">
        <f>T18+'II.4.17 ლიფტ'!T9+'II.4.17 ლიფტ'!T27+'II.4.18 სარდ'!T9</f>
        <v>470.2</v>
      </c>
      <c r="U9" s="20">
        <f>U18+'II.4.17 ლიფტ'!U9+'II.4.17 ლიფტ'!U27+'II.4.18 სარდ'!U9</f>
        <v>0</v>
      </c>
      <c r="V9" s="20">
        <f>V18+'II.4.17 ლიფტ'!V9+'II.4.17 ლიფტ'!V27+'II.4.18 სარდ'!V9</f>
        <v>0</v>
      </c>
    </row>
    <row r="10" spans="1:23" ht="12" customHeight="1" x14ac:dyDescent="0.2">
      <c r="A10" s="55"/>
      <c r="B10" s="21" t="s">
        <v>24</v>
      </c>
      <c r="C10" s="20">
        <f t="shared" si="0"/>
        <v>12</v>
      </c>
      <c r="D10" s="20">
        <f t="shared" si="1"/>
        <v>12</v>
      </c>
      <c r="E10" s="20">
        <f>E19+'II.4.17 ლიფტ'!E10+'II.4.17 ლიფტ'!E28+'II.4.18 სარდ'!E10</f>
        <v>0</v>
      </c>
      <c r="F10" s="20">
        <f t="shared" si="2"/>
        <v>0</v>
      </c>
      <c r="G10" s="20">
        <f>G19+'II.4.17 ლიფტ'!G10+'II.4.17 ლიფტ'!G28+'II.4.18 სარდ'!G10</f>
        <v>0</v>
      </c>
      <c r="H10" s="20">
        <f>H19+'II.4.17 ლიფტ'!H10+'II.4.17 ლიფტ'!H28+'II.4.18 სარდ'!H10</f>
        <v>0</v>
      </c>
      <c r="I10" s="20">
        <f>I19+'II.4.17 ლიფტ'!I10+'II.4.17 ლიფტ'!I28+'II.4.18 სარდ'!I10</f>
        <v>0</v>
      </c>
      <c r="J10" s="20">
        <f>J19+'II.4.17 ლიფტ'!J10+'II.4.17 ლიფტ'!J28+'II.4.18 სარდ'!J10</f>
        <v>0</v>
      </c>
      <c r="K10" s="20">
        <f>K19+'II.4.17 ლიფტ'!K10+'II.4.17 ლიფტ'!K28+'II.4.18 სარდ'!K10</f>
        <v>0</v>
      </c>
      <c r="L10" s="20">
        <f>L19+'II.4.17 ლიფტ'!L10+'II.4.17 ლიფტ'!L28+'II.4.18 სარდ'!L10</f>
        <v>0</v>
      </c>
      <c r="M10" s="20">
        <f>M19+'II.4.17 ლიფტ'!M10+'II.4.17 ლიფტ'!M28+'II.4.18 სარდ'!M10</f>
        <v>0</v>
      </c>
      <c r="N10" s="20">
        <f>N19+'II.4.17 ლიფტ'!N10+'II.4.17 ლიფტ'!N28+'II.4.18 სარდ'!N10</f>
        <v>0</v>
      </c>
      <c r="O10" s="20">
        <f>O19+'II.4.17 ლიფტ'!O10+'II.4.17 ლიფტ'!O28+'II.4.18 სარდ'!O10</f>
        <v>0</v>
      </c>
      <c r="P10" s="20">
        <f>P19+'II.4.17 ლიფტ'!P10+'II.4.17 ლიფტ'!P28+'II.4.18 სარდ'!P10</f>
        <v>0</v>
      </c>
      <c r="Q10" s="20">
        <f>Q19+'II.4.17 ლიფტ'!Q10+'II.4.17 ლიფტ'!Q28+'II.4.18 სარდ'!Q10</f>
        <v>0</v>
      </c>
      <c r="R10" s="20">
        <f>R19+'II.4.17 ლიფტ'!R10+'II.4.17 ლიფტ'!R28+'II.4.18 სარდ'!R10</f>
        <v>0</v>
      </c>
      <c r="S10" s="20">
        <f>S19+'II.4.17 ლიფტ'!S10+'II.4.17 ლიფტ'!S28+'II.4.18 სარდ'!S10</f>
        <v>0</v>
      </c>
      <c r="T10" s="20">
        <f>T19+'II.4.17 ლიფტ'!T10+'II.4.17 ლიფტ'!T28+'II.4.18 სარდ'!T10</f>
        <v>12</v>
      </c>
      <c r="U10" s="20">
        <f>U19+'II.4.17 ლიფტ'!U10+'II.4.17 ლიფტ'!U28+'II.4.18 სარდ'!U10</f>
        <v>0</v>
      </c>
      <c r="V10" s="20">
        <f>V19+'II.4.17 ლიფტ'!V10+'II.4.17 ლიფტ'!V28+'II.4.18 სარდ'!V10</f>
        <v>0</v>
      </c>
    </row>
    <row r="11" spans="1:23" ht="12" customHeight="1" x14ac:dyDescent="0.2">
      <c r="A11" s="55"/>
      <c r="B11" s="21" t="s">
        <v>25</v>
      </c>
      <c r="C11" s="20">
        <f t="shared" si="0"/>
        <v>616.6</v>
      </c>
      <c r="D11" s="20">
        <f t="shared" si="1"/>
        <v>616.6</v>
      </c>
      <c r="E11" s="20">
        <f>E20+'II.4.17 ლიფტ'!E11+'II.4.17 ლიფტ'!E29+'II.4.18 სარდ'!E11</f>
        <v>0</v>
      </c>
      <c r="F11" s="20">
        <f t="shared" si="2"/>
        <v>0</v>
      </c>
      <c r="G11" s="20">
        <f>G20+'II.4.17 ლიფტ'!G11+'II.4.17 ლიფტ'!G29+'II.4.18 სარდ'!G11</f>
        <v>0</v>
      </c>
      <c r="H11" s="20">
        <f>H20+'II.4.17 ლიფტ'!H11+'II.4.17 ლიფტ'!H29+'II.4.18 სარდ'!H11</f>
        <v>0</v>
      </c>
      <c r="I11" s="20">
        <f>I20+'II.4.17 ლიფტ'!I11+'II.4.17 ლიფტ'!I29+'II.4.18 სარდ'!I11</f>
        <v>0</v>
      </c>
      <c r="J11" s="20">
        <f>J20+'II.4.17 ლიფტ'!J11+'II.4.17 ლიფტ'!J29+'II.4.18 სარდ'!J11</f>
        <v>0</v>
      </c>
      <c r="K11" s="20">
        <f>K20+'II.4.17 ლიფტ'!K11+'II.4.17 ლიფტ'!K29+'II.4.18 სარდ'!K11</f>
        <v>0</v>
      </c>
      <c r="L11" s="20">
        <f>L20+'II.4.17 ლიფტ'!L11+'II.4.17 ლიფტ'!L29+'II.4.18 სარდ'!L11</f>
        <v>0</v>
      </c>
      <c r="M11" s="20">
        <f>M20+'II.4.17 ლიფტ'!M11+'II.4.17 ლიფტ'!M29+'II.4.18 სარდ'!M11</f>
        <v>0</v>
      </c>
      <c r="N11" s="20">
        <f>N20+'II.4.17 ლიფტ'!N11+'II.4.17 ლიფტ'!N29+'II.4.18 სარდ'!N11</f>
        <v>0</v>
      </c>
      <c r="O11" s="20">
        <f>O20+'II.4.17 ლიფტ'!O11+'II.4.17 ლიფტ'!O29+'II.4.18 სარდ'!O11</f>
        <v>0</v>
      </c>
      <c r="P11" s="20">
        <f>P20+'II.4.17 ლიფტ'!P11+'II.4.17 ლიფტ'!P29+'II.4.18 სარდ'!P11</f>
        <v>0</v>
      </c>
      <c r="Q11" s="20">
        <f>Q20+'II.4.17 ლიფტ'!Q11+'II.4.17 ლიფტ'!Q29+'II.4.18 სარდ'!Q11</f>
        <v>84.2</v>
      </c>
      <c r="R11" s="20">
        <f>R20+'II.4.17 ლიფტ'!R11+'II.4.17 ლიფტ'!R29+'II.4.18 სარდ'!R11</f>
        <v>0</v>
      </c>
      <c r="S11" s="20">
        <f>S20+'II.4.17 ლიფტ'!S11+'II.4.17 ლიფტ'!S29+'II.4.18 სარდ'!S11</f>
        <v>0</v>
      </c>
      <c r="T11" s="20">
        <f>T20+'II.4.17 ლიფტ'!T11+'II.4.17 ლიფტ'!T29+'II.4.18 სარდ'!T11</f>
        <v>532.4</v>
      </c>
      <c r="U11" s="20">
        <f>U20+'II.4.17 ლიფტ'!U11+'II.4.17 ლიფტ'!U29+'II.4.18 სარდ'!U11</f>
        <v>0</v>
      </c>
      <c r="V11" s="20">
        <f>V20+'II.4.17 ლიფტ'!V11+'II.4.17 ლიფტ'!V29+'II.4.18 სარდ'!V11</f>
        <v>0</v>
      </c>
    </row>
    <row r="12" spans="1:23" ht="12" customHeight="1" x14ac:dyDescent="0.2">
      <c r="A12" s="55"/>
      <c r="B12" s="22" t="s">
        <v>38</v>
      </c>
      <c r="C12" s="20">
        <f t="shared" si="0"/>
        <v>502.7000000000001</v>
      </c>
      <c r="D12" s="20">
        <f t="shared" si="1"/>
        <v>502.7000000000001</v>
      </c>
      <c r="E12" s="20">
        <f>E21+'II.4.17 ლიფტ'!E12+'II.4.17 ლიფტ'!E30+'II.4.18 სარდ'!E12</f>
        <v>0</v>
      </c>
      <c r="F12" s="20">
        <f t="shared" si="2"/>
        <v>0</v>
      </c>
      <c r="G12" s="20">
        <f>G21+'II.4.17 ლიფტ'!G12+'II.4.17 ლიფტ'!G30+'II.4.18 სარდ'!G12</f>
        <v>0</v>
      </c>
      <c r="H12" s="20">
        <f>H21+'II.4.17 ლიფტ'!H12+'II.4.17 ლიფტ'!H30+'II.4.18 სარდ'!H12</f>
        <v>0</v>
      </c>
      <c r="I12" s="20">
        <f>I21+'II.4.17 ლიფტ'!I12+'II.4.17 ლიფტ'!I30+'II.4.18 სარდ'!I12</f>
        <v>0</v>
      </c>
      <c r="J12" s="20">
        <f>J21+'II.4.17 ლიფტ'!J12+'II.4.17 ლიფტ'!J30+'II.4.18 სარდ'!J12</f>
        <v>0</v>
      </c>
      <c r="K12" s="20">
        <f>K21+'II.4.17 ლიფტ'!K12+'II.4.17 ლიფტ'!K30+'II.4.18 სარდ'!K12</f>
        <v>0</v>
      </c>
      <c r="L12" s="20">
        <f>L21+'II.4.17 ლიფტ'!L12+'II.4.17 ლიფტ'!L30+'II.4.18 სარდ'!L12</f>
        <v>0</v>
      </c>
      <c r="M12" s="20">
        <f>M21+'II.4.17 ლიფტ'!M12+'II.4.17 ლიფტ'!M30+'II.4.18 სარდ'!M12</f>
        <v>0</v>
      </c>
      <c r="N12" s="20">
        <f>N21+'II.4.17 ლიფტ'!N12+'II.4.17 ლიფტ'!N30+'II.4.18 სარდ'!N12</f>
        <v>0</v>
      </c>
      <c r="O12" s="20">
        <f>O21+'II.4.17 ლიფტ'!O12+'II.4.17 ლიფტ'!O30+'II.4.18 სარდ'!O12</f>
        <v>0</v>
      </c>
      <c r="P12" s="20">
        <f>P21+'II.4.17 ლიფტ'!P12+'II.4.17 ლიფტ'!P30+'II.4.18 სარდ'!P12</f>
        <v>0</v>
      </c>
      <c r="Q12" s="20">
        <f>Q21+'II.4.17 ლიფტ'!Q12+'II.4.17 ლიფტ'!Q30+'II.4.18 სარდ'!Q12</f>
        <v>-10.7</v>
      </c>
      <c r="R12" s="20">
        <f>R21+'II.4.17 ლიფტ'!R12+'II.4.17 ლიფტ'!R30+'II.4.18 სარდ'!R12</f>
        <v>0</v>
      </c>
      <c r="S12" s="20">
        <f>S21+'II.4.17 ლიფტ'!S12+'II.4.17 ლიფტ'!S30+'II.4.18 სარდ'!S12</f>
        <v>0</v>
      </c>
      <c r="T12" s="20">
        <f>T21+'II.4.17 ლიფტ'!T12+'II.4.17 ლიფტ'!T30+'II.4.18 სარდ'!T12</f>
        <v>513.40000000000009</v>
      </c>
      <c r="U12" s="20">
        <f>U21+'II.4.17 ლიფტ'!U12+'II.4.17 ლიფტ'!U30+'II.4.18 სარდ'!U12</f>
        <v>0</v>
      </c>
      <c r="V12" s="20">
        <f>V21+'II.4.17 ლიფტ'!V12+'II.4.17 ლიფტ'!V30+'II.4.18 სარდ'!V12</f>
        <v>0</v>
      </c>
    </row>
    <row r="13" spans="1:23" ht="12" customHeight="1" x14ac:dyDescent="0.2">
      <c r="A13" s="55"/>
      <c r="B13" s="22" t="s">
        <v>26</v>
      </c>
      <c r="C13" s="20">
        <f t="shared" si="0"/>
        <v>1601.5</v>
      </c>
      <c r="D13" s="20">
        <f t="shared" si="1"/>
        <v>1601.5</v>
      </c>
      <c r="E13" s="20">
        <f>E9+E10+E11+E12</f>
        <v>0</v>
      </c>
      <c r="F13" s="20">
        <f t="shared" si="2"/>
        <v>0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0</v>
      </c>
      <c r="Q13" s="20">
        <f t="shared" si="3"/>
        <v>73.5</v>
      </c>
      <c r="R13" s="20">
        <f t="shared" si="3"/>
        <v>0</v>
      </c>
      <c r="S13" s="20">
        <f t="shared" si="3"/>
        <v>0</v>
      </c>
      <c r="T13" s="20">
        <f t="shared" si="3"/>
        <v>1528</v>
      </c>
      <c r="U13" s="20">
        <f t="shared" si="3"/>
        <v>0</v>
      </c>
      <c r="V13" s="20">
        <f t="shared" si="3"/>
        <v>0</v>
      </c>
    </row>
    <row r="14" spans="1:23" ht="12" customHeight="1" x14ac:dyDescent="0.2">
      <c r="A14" s="55"/>
      <c r="B14" s="21" t="s">
        <v>27</v>
      </c>
      <c r="C14" s="20">
        <f t="shared" si="0"/>
        <v>195.4</v>
      </c>
      <c r="D14" s="20">
        <f t="shared" si="1"/>
        <v>195.4</v>
      </c>
      <c r="E14" s="20">
        <f>E23+'II.4.17 ლიფტ'!E14+'II.4.17 ლიფტ'!E32+'II.4.18 სარდ'!E14</f>
        <v>0</v>
      </c>
      <c r="F14" s="20">
        <f t="shared" si="2"/>
        <v>0</v>
      </c>
      <c r="G14" s="20">
        <f>G23+'II.4.17 ლიფტ'!G14+'II.4.17 ლიფტ'!G32+'II.4.18 სარდ'!G14</f>
        <v>0</v>
      </c>
      <c r="H14" s="20">
        <f>H23+'II.4.17 ლიფტ'!H14+'II.4.17 ლიფტ'!H32+'II.4.18 სარდ'!H14</f>
        <v>0</v>
      </c>
      <c r="I14" s="20">
        <f>I23+'II.4.17 ლიფტ'!I14+'II.4.17 ლიფტ'!I32+'II.4.18 სარდ'!I14</f>
        <v>0</v>
      </c>
      <c r="J14" s="20">
        <f>J23+'II.4.17 ლიფტ'!J14+'II.4.17 ლიფტ'!J32+'II.4.18 სარდ'!J14</f>
        <v>0</v>
      </c>
      <c r="K14" s="20">
        <f>K23+'II.4.17 ლიფტ'!K14+'II.4.17 ლიფტ'!K32+'II.4.18 სარდ'!K14</f>
        <v>0</v>
      </c>
      <c r="L14" s="20">
        <f>L23+'II.4.17 ლიფტ'!L14+'II.4.17 ლიფტ'!L32+'II.4.18 სარდ'!L14</f>
        <v>0</v>
      </c>
      <c r="M14" s="20">
        <f>M23+'II.4.17 ლიფტ'!M14+'II.4.17 ლიფტ'!M32+'II.4.18 სარდ'!M14</f>
        <v>0</v>
      </c>
      <c r="N14" s="20">
        <f>N23+'II.4.17 ლიფტ'!N14+'II.4.17 ლიფტ'!N32+'II.4.18 სარდ'!N14</f>
        <v>0</v>
      </c>
      <c r="O14" s="20">
        <f>O23+'II.4.17 ლიფტ'!O14+'II.4.17 ლიფტ'!O32+'II.4.18 სარდ'!O14</f>
        <v>0</v>
      </c>
      <c r="P14" s="20">
        <f>P23+'II.4.17 ლიფტ'!P14+'II.4.17 ლიფტ'!P32+'II.4.18 სარდ'!P14</f>
        <v>0</v>
      </c>
      <c r="Q14" s="20">
        <f>Q23+'II.4.17 ლიფტ'!Q14+'II.4.17 ლიფტ'!Q32+'II.4.18 სარდ'!Q14</f>
        <v>60</v>
      </c>
      <c r="R14" s="20">
        <f>R23+'II.4.17 ლიფტ'!R14+'II.4.17 ლიფტ'!R32+'II.4.18 სარდ'!R14</f>
        <v>0</v>
      </c>
      <c r="S14" s="20">
        <f>S23+'II.4.17 ლიფტ'!S14+'II.4.17 ლიფტ'!S32+'II.4.18 სარდ'!S14</f>
        <v>0</v>
      </c>
      <c r="T14" s="20">
        <f>T23+'II.4.17 ლიფტ'!T14+'II.4.17 ლიფტ'!T32+'II.4.18 სარდ'!T14</f>
        <v>135.4</v>
      </c>
      <c r="U14" s="20">
        <f>U23+'II.4.17 ლიფტ'!U14+'II.4.17 ლიფტ'!U32+'II.4.18 სარდ'!U14</f>
        <v>0</v>
      </c>
      <c r="V14" s="20">
        <f>V23+'II.4.17 ლიფტ'!V14+'II.4.17 ლიფტ'!V32+'II.4.18 სარდ'!V14</f>
        <v>0</v>
      </c>
    </row>
    <row r="15" spans="1:23" ht="12" customHeight="1" x14ac:dyDescent="0.2">
      <c r="A15" s="55"/>
      <c r="B15" s="21" t="s">
        <v>28</v>
      </c>
      <c r="C15" s="20">
        <f t="shared" ref="C15:V15" si="4">C14-C13</f>
        <v>-1406.1</v>
      </c>
      <c r="D15" s="20">
        <f t="shared" si="4"/>
        <v>-1406.1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-13.5</v>
      </c>
      <c r="R15" s="20">
        <f t="shared" si="4"/>
        <v>0</v>
      </c>
      <c r="S15" s="20">
        <f t="shared" si="4"/>
        <v>0</v>
      </c>
      <c r="T15" s="20">
        <f t="shared" si="4"/>
        <v>-1392.6</v>
      </c>
      <c r="U15" s="20">
        <f t="shared" si="4"/>
        <v>0</v>
      </c>
      <c r="V15" s="20">
        <f t="shared" si="4"/>
        <v>0</v>
      </c>
    </row>
    <row r="16" spans="1:23" ht="12" customHeight="1" x14ac:dyDescent="0.2">
      <c r="A16" s="55"/>
      <c r="B16" s="21" t="s">
        <v>29</v>
      </c>
      <c r="C16" s="20">
        <f>C14/C13*100</f>
        <v>12.201061504839213</v>
      </c>
      <c r="D16" s="20">
        <f>D14/D13*100</f>
        <v>12.201061504839213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>
        <f>Q14/Q13*100</f>
        <v>81.632653061224488</v>
      </c>
      <c r="R16" s="20"/>
      <c r="S16" s="20"/>
      <c r="T16" s="20">
        <f>T14/T13*100</f>
        <v>8.8612565445026181</v>
      </c>
      <c r="U16" s="20"/>
      <c r="V16" s="20"/>
    </row>
    <row r="17" spans="1:22" ht="41.25" customHeight="1" x14ac:dyDescent="0.2">
      <c r="A17" s="23">
        <v>4.0999999999999996</v>
      </c>
      <c r="B17" s="16" t="s">
        <v>167</v>
      </c>
      <c r="C17" s="20"/>
      <c r="D17" s="20"/>
      <c r="E17" s="20"/>
      <c r="F17" s="20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</row>
    <row r="18" spans="1:22" ht="11.25" customHeight="1" x14ac:dyDescent="0.2">
      <c r="A18" s="55"/>
      <c r="B18" s="21" t="s">
        <v>23</v>
      </c>
      <c r="C18" s="20">
        <f t="shared" ref="C18:C23" si="5">D18+U18+V18</f>
        <v>368</v>
      </c>
      <c r="D18" s="20">
        <f t="shared" ref="D18:D23" si="6">E18+F18+P18+Q18+R18+S18+T18</f>
        <v>368</v>
      </c>
      <c r="E18" s="20">
        <f>E27+'II.4.14 ბინ'!E9+'II.4.14 ბინ'!E18+'II.4.14 ბინ'!E27+'II.4.15 ბინ'!E9+'II.4.15 ბინ'!E18+'II.4.15 ბინ'!E27+'II.4.16 ბინ'!E9+'II.4.16 ბინ'!E18+'II.4.16 ბინ'!E27</f>
        <v>0</v>
      </c>
      <c r="F18" s="20">
        <f t="shared" ref="F18:F23" si="7">G18+H18+I18+J18+K18+L18+M18+N18+O18</f>
        <v>0</v>
      </c>
      <c r="G18" s="20">
        <f>G27+'II.4.14 ბინ'!G9+'II.4.14 ბინ'!G18+'II.4.14 ბინ'!G27+'II.4.15 ბინ'!G9+'II.4.15 ბინ'!G18+'II.4.15 ბინ'!G27+'II.4.16 ბინ'!G9+'II.4.16 ბინ'!G18+'II.4.16 ბინ'!G27</f>
        <v>0</v>
      </c>
      <c r="H18" s="20">
        <f>H27+'II.4.14 ბინ'!H9+'II.4.14 ბინ'!H18+'II.4.14 ბინ'!H27+'II.4.15 ბინ'!H9+'II.4.15 ბინ'!H18+'II.4.15 ბინ'!H27+'II.4.16 ბინ'!H9+'II.4.16 ბინ'!H18+'II.4.16 ბინ'!H27</f>
        <v>0</v>
      </c>
      <c r="I18" s="20">
        <f>I27+'II.4.14 ბინ'!I9+'II.4.14 ბინ'!I18+'II.4.14 ბინ'!I27+'II.4.15 ბინ'!I9+'II.4.15 ბინ'!I18+'II.4.15 ბინ'!I27+'II.4.16 ბინ'!I9+'II.4.16 ბინ'!I18+'II.4.16 ბინ'!I27</f>
        <v>0</v>
      </c>
      <c r="J18" s="20">
        <f>J27+'II.4.14 ბინ'!J9+'II.4.14 ბინ'!J18+'II.4.14 ბინ'!J27+'II.4.15 ბინ'!J9+'II.4.15 ბინ'!J18+'II.4.15 ბინ'!J27+'II.4.16 ბინ'!J9+'II.4.16 ბინ'!J18+'II.4.16 ბინ'!J27</f>
        <v>0</v>
      </c>
      <c r="K18" s="20">
        <f>K27+'II.4.14 ბინ'!K9+'II.4.14 ბინ'!K18+'II.4.14 ბინ'!K27+'II.4.15 ბინ'!K9+'II.4.15 ბინ'!K18+'II.4.15 ბინ'!K27+'II.4.16 ბინ'!K9+'II.4.16 ბინ'!K18+'II.4.16 ბინ'!K27</f>
        <v>0</v>
      </c>
      <c r="L18" s="20">
        <f>L27+'II.4.14 ბინ'!L9+'II.4.14 ბინ'!L18+'II.4.14 ბინ'!L27+'II.4.15 ბინ'!L9+'II.4.15 ბინ'!L18+'II.4.15 ბინ'!L27+'II.4.16 ბინ'!L9+'II.4.16 ბინ'!L18+'II.4.16 ბინ'!L27</f>
        <v>0</v>
      </c>
      <c r="M18" s="20">
        <f>M27+'II.4.14 ბინ'!M9+'II.4.14 ბინ'!M18+'II.4.14 ბინ'!M27+'II.4.15 ბინ'!M9+'II.4.15 ბინ'!M18+'II.4.15 ბინ'!M27+'II.4.16 ბინ'!M9+'II.4.16 ბინ'!M18+'II.4.16 ბინ'!M27</f>
        <v>0</v>
      </c>
      <c r="N18" s="20">
        <f>N27+'II.4.14 ბინ'!N9+'II.4.14 ბინ'!N18+'II.4.14 ბინ'!N27+'II.4.15 ბინ'!N9+'II.4.15 ბინ'!N18+'II.4.15 ბინ'!N27+'II.4.16 ბინ'!N9+'II.4.16 ბინ'!N18+'II.4.16 ბინ'!N27</f>
        <v>0</v>
      </c>
      <c r="O18" s="20">
        <f>O27+'II.4.14 ბინ'!O9+'II.4.14 ბინ'!O18+'II.4.14 ბინ'!O27+'II.4.15 ბინ'!O9+'II.4.15 ბინ'!O18+'II.4.15 ბინ'!O27+'II.4.16 ბინ'!O9+'II.4.16 ბინ'!O18+'II.4.16 ბინ'!O27</f>
        <v>0</v>
      </c>
      <c r="P18" s="20">
        <f>P27+'II.4.14 ბინ'!P9+'II.4.14 ბინ'!P18+'II.4.14 ბინ'!P27+'II.4.15 ბინ'!P9+'II.4.15 ბინ'!P18+'II.4.15 ბინ'!P27+'II.4.16 ბინ'!P9+'II.4.16 ბინ'!P18+'II.4.16 ბინ'!P27</f>
        <v>0</v>
      </c>
      <c r="Q18" s="20">
        <f>Q27+'II.4.14 ბინ'!Q9+'II.4.14 ბინ'!Q18+'II.4.14 ბინ'!Q27+'II.4.15 ბინ'!Q9+'II.4.15 ბინ'!Q18+'II.4.15 ბინ'!Q27+'II.4.16 ბინ'!Q9+'II.4.16 ბინ'!Q18+'II.4.16 ბინ'!Q27</f>
        <v>0</v>
      </c>
      <c r="R18" s="20">
        <f>R27+'II.4.14 ბინ'!R9+'II.4.14 ბინ'!R18+'II.4.14 ბინ'!R27+'II.4.15 ბინ'!R9+'II.4.15 ბინ'!R18+'II.4.15 ბინ'!R27+'II.4.16 ბინ'!R9+'II.4.16 ბინ'!R18+'II.4.16 ბინ'!R27</f>
        <v>0</v>
      </c>
      <c r="S18" s="20">
        <f>S27+'II.4.14 ბინ'!S9+'II.4.14 ბინ'!S18+'II.4.14 ბინ'!S27+'II.4.15 ბინ'!S9+'II.4.15 ბინ'!S18+'II.4.15 ბინ'!S27+'II.4.16 ბინ'!S9+'II.4.16 ბინ'!S18+'II.4.16 ბინ'!S27</f>
        <v>0</v>
      </c>
      <c r="T18" s="20">
        <f>T27+'II.4.14 ბინ'!T9+'II.4.14 ბინ'!T18+'II.4.14 ბინ'!T27+'II.4.15 ბინ'!T9+'II.4.15 ბინ'!T18+'II.4.15 ბინ'!T27+'II.4.16 ბინ'!T9+'II.4.16 ბინ'!T18+'II.4.16 ბინ'!T27</f>
        <v>368</v>
      </c>
      <c r="U18" s="20">
        <f>U27+'II.4.14 ბინ'!U9+'II.4.14 ბინ'!U18+'II.4.14 ბინ'!U27+'II.4.15 ბინ'!U9+'II.4.15 ბინ'!U18+'II.4.15 ბინ'!U27+'II.4.16 ბინ'!U9+'II.4.16 ბინ'!U18+'II.4.16 ბინ'!U27</f>
        <v>0</v>
      </c>
      <c r="V18" s="20">
        <f>V27+'II.4.14 ბინ'!V9+'II.4.14 ბინ'!V18+'II.4.14 ბინ'!V27+'II.4.15 ბინ'!V9+'II.4.15 ბინ'!V18+'II.4.15 ბინ'!V27+'II.4.16 ბინ'!V9+'II.4.16 ბინ'!V18+'II.4.16 ბინ'!V27</f>
        <v>0</v>
      </c>
    </row>
    <row r="19" spans="1:22" ht="11.25" customHeight="1" x14ac:dyDescent="0.2">
      <c r="A19" s="55"/>
      <c r="B19" s="21" t="s">
        <v>24</v>
      </c>
      <c r="C19" s="20">
        <f t="shared" si="5"/>
        <v>12</v>
      </c>
      <c r="D19" s="20">
        <f t="shared" si="6"/>
        <v>12</v>
      </c>
      <c r="E19" s="20">
        <f>E28+'II.4.14 ბინ'!E10+'II.4.14 ბინ'!E19+'II.4.14 ბინ'!E28+'II.4.15 ბინ'!E10+'II.4.15 ბინ'!E19+'II.4.15 ბინ'!E28+'II.4.16 ბინ'!E10+'II.4.16 ბინ'!E19+'II.4.16 ბინ'!E28</f>
        <v>0</v>
      </c>
      <c r="F19" s="20">
        <f t="shared" si="7"/>
        <v>0</v>
      </c>
      <c r="G19" s="20">
        <f>G28+'II.4.14 ბინ'!G10+'II.4.14 ბინ'!G19+'II.4.14 ბინ'!G28+'II.4.15 ბინ'!G10+'II.4.15 ბინ'!G19+'II.4.15 ბინ'!G28+'II.4.16 ბინ'!G10+'II.4.16 ბინ'!G19+'II.4.16 ბინ'!G28</f>
        <v>0</v>
      </c>
      <c r="H19" s="20">
        <f>H28+'II.4.14 ბინ'!H10+'II.4.14 ბინ'!H19+'II.4.14 ბინ'!H28+'II.4.15 ბინ'!H10+'II.4.15 ბინ'!H19+'II.4.15 ბინ'!H28+'II.4.16 ბინ'!H10+'II.4.16 ბინ'!H19+'II.4.16 ბინ'!H28</f>
        <v>0</v>
      </c>
      <c r="I19" s="20">
        <f>I28+'II.4.14 ბინ'!I10+'II.4.14 ბინ'!I19+'II.4.14 ბინ'!I28+'II.4.15 ბინ'!I10+'II.4.15 ბინ'!I19+'II.4.15 ბინ'!I28+'II.4.16 ბინ'!I10+'II.4.16 ბინ'!I19+'II.4.16 ბინ'!I28</f>
        <v>0</v>
      </c>
      <c r="J19" s="20">
        <f>J28+'II.4.14 ბინ'!J10+'II.4.14 ბინ'!J19+'II.4.14 ბინ'!J28+'II.4.15 ბინ'!J10+'II.4.15 ბინ'!J19+'II.4.15 ბინ'!J28+'II.4.16 ბინ'!J10+'II.4.16 ბინ'!J19+'II.4.16 ბინ'!J28</f>
        <v>0</v>
      </c>
      <c r="K19" s="20">
        <f>K28+'II.4.14 ბინ'!K10+'II.4.14 ბინ'!K19+'II.4.14 ბინ'!K28+'II.4.15 ბინ'!K10+'II.4.15 ბინ'!K19+'II.4.15 ბინ'!K28+'II.4.16 ბინ'!K10+'II.4.16 ბინ'!K19+'II.4.16 ბინ'!K28</f>
        <v>0</v>
      </c>
      <c r="L19" s="20">
        <f>L28+'II.4.14 ბინ'!L10+'II.4.14 ბინ'!L19+'II.4.14 ბინ'!L28+'II.4.15 ბინ'!L10+'II.4.15 ბინ'!L19+'II.4.15 ბინ'!L28+'II.4.16 ბინ'!L10+'II.4.16 ბინ'!L19+'II.4.16 ბინ'!L28</f>
        <v>0</v>
      </c>
      <c r="M19" s="20">
        <f>M28+'II.4.14 ბინ'!M10+'II.4.14 ბინ'!M19+'II.4.14 ბინ'!M28+'II.4.15 ბინ'!M10+'II.4.15 ბინ'!M19+'II.4.15 ბინ'!M28+'II.4.16 ბინ'!M10+'II.4.16 ბინ'!M19+'II.4.16 ბინ'!M28</f>
        <v>0</v>
      </c>
      <c r="N19" s="20">
        <f>N28+'II.4.14 ბინ'!N10+'II.4.14 ბინ'!N19+'II.4.14 ბინ'!N28+'II.4.15 ბინ'!N10+'II.4.15 ბინ'!N19+'II.4.15 ბინ'!N28+'II.4.16 ბინ'!N10+'II.4.16 ბინ'!N19+'II.4.16 ბინ'!N28</f>
        <v>0</v>
      </c>
      <c r="O19" s="20">
        <f>O28+'II.4.14 ბინ'!O10+'II.4.14 ბინ'!O19+'II.4.14 ბინ'!O28+'II.4.15 ბინ'!O10+'II.4.15 ბინ'!O19+'II.4.15 ბინ'!O28+'II.4.16 ბინ'!O10+'II.4.16 ბინ'!O19+'II.4.16 ბინ'!O28</f>
        <v>0</v>
      </c>
      <c r="P19" s="20">
        <f>P28+'II.4.14 ბინ'!P10+'II.4.14 ბინ'!P19+'II.4.14 ბინ'!P28+'II.4.15 ბინ'!P10+'II.4.15 ბინ'!P19+'II.4.15 ბინ'!P28+'II.4.16 ბინ'!P10+'II.4.16 ბინ'!P19+'II.4.16 ბინ'!P28</f>
        <v>0</v>
      </c>
      <c r="Q19" s="20">
        <f>Q28+'II.4.14 ბინ'!Q10+'II.4.14 ბინ'!Q19+'II.4.14 ბინ'!Q28+'II.4.15 ბინ'!Q10+'II.4.15 ბინ'!Q19+'II.4.15 ბინ'!Q28+'II.4.16 ბინ'!Q10+'II.4.16 ბინ'!Q19+'II.4.16 ბინ'!Q28</f>
        <v>0</v>
      </c>
      <c r="R19" s="20">
        <f>R28+'II.4.14 ბინ'!R10+'II.4.14 ბინ'!R19+'II.4.14 ბინ'!R28+'II.4.15 ბინ'!R10+'II.4.15 ბინ'!R19+'II.4.15 ბინ'!R28+'II.4.16 ბინ'!R10+'II.4.16 ბინ'!R19+'II.4.16 ბინ'!R28</f>
        <v>0</v>
      </c>
      <c r="S19" s="20">
        <f>S28+'II.4.14 ბინ'!S10+'II.4.14 ბინ'!S19+'II.4.14 ბინ'!S28+'II.4.15 ბინ'!S10+'II.4.15 ბინ'!S19+'II.4.15 ბინ'!S28+'II.4.16 ბინ'!S10+'II.4.16 ბინ'!S19+'II.4.16 ბინ'!S28</f>
        <v>0</v>
      </c>
      <c r="T19" s="20">
        <f>T28+'II.4.14 ბინ'!T10+'II.4.14 ბინ'!T19+'II.4.14 ბინ'!T28+'II.4.15 ბინ'!T10+'II.4.15 ბინ'!T19+'II.4.15 ბინ'!T28+'II.4.16 ბინ'!T10+'II.4.16 ბინ'!T19+'II.4.16 ბინ'!T28</f>
        <v>12</v>
      </c>
      <c r="U19" s="20">
        <f>U28+'II.4.14 ბინ'!U10+'II.4.14 ბინ'!U19+'II.4.14 ბინ'!U28+'II.4.15 ბინ'!U10+'II.4.15 ბინ'!U19+'II.4.15 ბინ'!U28+'II.4.16 ბინ'!U10+'II.4.16 ბინ'!U19+'II.4.16 ბინ'!U28</f>
        <v>0</v>
      </c>
      <c r="V19" s="20">
        <f>V28+'II.4.14 ბინ'!V10+'II.4.14 ბინ'!V19+'II.4.14 ბინ'!V28+'II.4.15 ბინ'!V10+'II.4.15 ბინ'!V19+'II.4.15 ბინ'!V28+'II.4.16 ბინ'!V10+'II.4.16 ბინ'!V19+'II.4.16 ბინ'!V28</f>
        <v>0</v>
      </c>
    </row>
    <row r="20" spans="1:22" ht="11.25" customHeight="1" x14ac:dyDescent="0.2">
      <c r="A20" s="55"/>
      <c r="B20" s="21" t="s">
        <v>25</v>
      </c>
      <c r="C20" s="20">
        <f t="shared" si="5"/>
        <v>465.59999999999997</v>
      </c>
      <c r="D20" s="20">
        <f t="shared" si="6"/>
        <v>465.59999999999997</v>
      </c>
      <c r="E20" s="20">
        <f>E29+'II.4.14 ბინ'!E11+'II.4.14 ბინ'!E20+'II.4.14 ბინ'!E29+'II.4.15 ბინ'!E11+'II.4.15 ბინ'!E20+'II.4.15 ბინ'!E29+'II.4.16 ბინ'!E11+'II.4.16 ბინ'!E20+'II.4.16 ბინ'!E29</f>
        <v>0</v>
      </c>
      <c r="F20" s="20">
        <f t="shared" si="7"/>
        <v>0</v>
      </c>
      <c r="G20" s="20">
        <f>G29+'II.4.14 ბინ'!G11+'II.4.14 ბინ'!G20+'II.4.14 ბინ'!G29+'II.4.15 ბინ'!G11+'II.4.15 ბინ'!G20+'II.4.15 ბინ'!G29+'II.4.16 ბინ'!G11+'II.4.16 ბინ'!G20+'II.4.16 ბინ'!G29</f>
        <v>0</v>
      </c>
      <c r="H20" s="20">
        <f>H29+'II.4.14 ბინ'!H11+'II.4.14 ბინ'!H20+'II.4.14 ბინ'!H29+'II.4.15 ბინ'!H11+'II.4.15 ბინ'!H20+'II.4.15 ბინ'!H29+'II.4.16 ბინ'!H11+'II.4.16 ბინ'!H20+'II.4.16 ბინ'!H29</f>
        <v>0</v>
      </c>
      <c r="I20" s="20">
        <f>I29+'II.4.14 ბინ'!I11+'II.4.14 ბინ'!I20+'II.4.14 ბინ'!I29+'II.4.15 ბინ'!I11+'II.4.15 ბინ'!I20+'II.4.15 ბინ'!I29+'II.4.16 ბინ'!I11+'II.4.16 ბინ'!I20+'II.4.16 ბინ'!I29</f>
        <v>0</v>
      </c>
      <c r="J20" s="20">
        <f>J29+'II.4.14 ბინ'!J11+'II.4.14 ბინ'!J20+'II.4.14 ბინ'!J29+'II.4.15 ბინ'!J11+'II.4.15 ბინ'!J20+'II.4.15 ბინ'!J29+'II.4.16 ბინ'!J11+'II.4.16 ბინ'!J20+'II.4.16 ბინ'!J29</f>
        <v>0</v>
      </c>
      <c r="K20" s="20">
        <f>K29+'II.4.14 ბინ'!K11+'II.4.14 ბინ'!K20+'II.4.14 ბინ'!K29+'II.4.15 ბინ'!K11+'II.4.15 ბინ'!K20+'II.4.15 ბინ'!K29+'II.4.16 ბინ'!K11+'II.4.16 ბინ'!K20+'II.4.16 ბინ'!K29</f>
        <v>0</v>
      </c>
      <c r="L20" s="20">
        <f>L29+'II.4.14 ბინ'!L11+'II.4.14 ბინ'!L20+'II.4.14 ბინ'!L29+'II.4.15 ბინ'!L11+'II.4.15 ბინ'!L20+'II.4.15 ბინ'!L29+'II.4.16 ბინ'!L11+'II.4.16 ბინ'!L20+'II.4.16 ბინ'!L29</f>
        <v>0</v>
      </c>
      <c r="M20" s="20">
        <f>M29+'II.4.14 ბინ'!M11+'II.4.14 ბინ'!M20+'II.4.14 ბინ'!M29+'II.4.15 ბინ'!M11+'II.4.15 ბინ'!M20+'II.4.15 ბინ'!M29+'II.4.16 ბინ'!M11+'II.4.16 ბინ'!M20+'II.4.16 ბინ'!M29</f>
        <v>0</v>
      </c>
      <c r="N20" s="20">
        <f>N29+'II.4.14 ბინ'!N11+'II.4.14 ბინ'!N20+'II.4.14 ბინ'!N29+'II.4.15 ბინ'!N11+'II.4.15 ბინ'!N20+'II.4.15 ბინ'!N29+'II.4.16 ბინ'!N11+'II.4.16 ბინ'!N20+'II.4.16 ბინ'!N29</f>
        <v>0</v>
      </c>
      <c r="O20" s="20">
        <f>O29+'II.4.14 ბინ'!O11+'II.4.14 ბინ'!O20+'II.4.14 ბინ'!O29+'II.4.15 ბინ'!O11+'II.4.15 ბინ'!O20+'II.4.15 ბინ'!O29+'II.4.16 ბინ'!O11+'II.4.16 ბინ'!O20+'II.4.16 ბინ'!O29</f>
        <v>0</v>
      </c>
      <c r="P20" s="20">
        <f>P29+'II.4.14 ბინ'!P11+'II.4.14 ბინ'!P20+'II.4.14 ბინ'!P29+'II.4.15 ბინ'!P11+'II.4.15 ბინ'!P20+'II.4.15 ბინ'!P29+'II.4.16 ბინ'!P11+'II.4.16 ბინ'!P20+'II.4.16 ბინ'!P29</f>
        <v>0</v>
      </c>
      <c r="Q20" s="20">
        <f>Q29+'II.4.14 ბინ'!Q11+'II.4.14 ბინ'!Q20+'II.4.14 ბინ'!Q29+'II.4.15 ბინ'!Q11+'II.4.15 ბინ'!Q20+'II.4.15 ბინ'!Q29+'II.4.16 ბინ'!Q11+'II.4.16 ბინ'!Q20+'II.4.16 ბინ'!Q29</f>
        <v>0</v>
      </c>
      <c r="R20" s="20">
        <f>R29+'II.4.14 ბინ'!R11+'II.4.14 ბინ'!R20+'II.4.14 ბინ'!R29+'II.4.15 ბინ'!R11+'II.4.15 ბინ'!R20+'II.4.15 ბინ'!R29+'II.4.16 ბინ'!R11+'II.4.16 ბინ'!R20+'II.4.16 ბინ'!R29</f>
        <v>0</v>
      </c>
      <c r="S20" s="20">
        <f>S29+'II.4.14 ბინ'!S11+'II.4.14 ბინ'!S20+'II.4.14 ბინ'!S29+'II.4.15 ბინ'!S11+'II.4.15 ბინ'!S20+'II.4.15 ბინ'!S29+'II.4.16 ბინ'!S11+'II.4.16 ბინ'!S20+'II.4.16 ბინ'!S29</f>
        <v>0</v>
      </c>
      <c r="T20" s="20">
        <f>T29+'II.4.14 ბინ'!T11+'II.4.14 ბინ'!T20+'II.4.14 ბინ'!T29+'II.4.15 ბინ'!T11+'II.4.15 ბინ'!T20+'II.4.15 ბინ'!T29+'II.4.16 ბინ'!T11+'II.4.16 ბინ'!T20+'II.4.16 ბინ'!T29</f>
        <v>465.59999999999997</v>
      </c>
      <c r="U20" s="20">
        <f>U29+'II.4.14 ბინ'!U11+'II.4.14 ბინ'!U20+'II.4.14 ბინ'!U29+'II.4.15 ბინ'!U11+'II.4.15 ბინ'!U20+'II.4.15 ბინ'!U29+'II.4.16 ბინ'!U11+'II.4.16 ბინ'!U20+'II.4.16 ბინ'!U29</f>
        <v>0</v>
      </c>
      <c r="V20" s="20">
        <f>V29+'II.4.14 ბინ'!V11+'II.4.14 ბინ'!V20+'II.4.14 ბინ'!V29+'II.4.15 ბინ'!V11+'II.4.15 ბინ'!V20+'II.4.15 ბინ'!V29+'II.4.16 ბინ'!V11+'II.4.16 ბინ'!V20+'II.4.16 ბინ'!V29</f>
        <v>0</v>
      </c>
    </row>
    <row r="21" spans="1:22" ht="11.25" customHeight="1" x14ac:dyDescent="0.2">
      <c r="A21" s="55"/>
      <c r="B21" s="22" t="s">
        <v>38</v>
      </c>
      <c r="C21" s="20">
        <f t="shared" si="5"/>
        <v>492.70000000000005</v>
      </c>
      <c r="D21" s="20">
        <f t="shared" si="6"/>
        <v>492.70000000000005</v>
      </c>
      <c r="E21" s="20">
        <f>E30+'II.4.14 ბინ'!E12+'II.4.14 ბინ'!E21+'II.4.14 ბინ'!E30+'II.4.15 ბინ'!E12+'II.4.15 ბინ'!E21+'II.4.15 ბინ'!E30+'II.4.16 ბინ'!E12+'II.4.16 ბინ'!E21+'II.4.16 ბინ'!E30</f>
        <v>0</v>
      </c>
      <c r="F21" s="20">
        <f t="shared" si="7"/>
        <v>0</v>
      </c>
      <c r="G21" s="20">
        <f>G30+'II.4.14 ბინ'!G12+'II.4.14 ბინ'!G21+'II.4.14 ბინ'!G30+'II.4.15 ბინ'!G12+'II.4.15 ბინ'!G21+'II.4.15 ბინ'!G30+'II.4.16 ბინ'!G12+'II.4.16 ბინ'!G21+'II.4.16 ბინ'!G30</f>
        <v>0</v>
      </c>
      <c r="H21" s="20">
        <f>H30+'II.4.14 ბინ'!H12+'II.4.14 ბინ'!H21+'II.4.14 ბინ'!H30+'II.4.15 ბინ'!H12+'II.4.15 ბინ'!H21+'II.4.15 ბინ'!H30+'II.4.16 ბინ'!H12+'II.4.16 ბინ'!H21+'II.4.16 ბინ'!H30</f>
        <v>0</v>
      </c>
      <c r="I21" s="20">
        <f>I30+'II.4.14 ბინ'!I12+'II.4.14 ბინ'!I21+'II.4.14 ბინ'!I30+'II.4.15 ბინ'!I12+'II.4.15 ბინ'!I21+'II.4.15 ბინ'!I30+'II.4.16 ბინ'!I12+'II.4.16 ბინ'!I21+'II.4.16 ბინ'!I30</f>
        <v>0</v>
      </c>
      <c r="J21" s="20">
        <f>J30+'II.4.14 ბინ'!J12+'II.4.14 ბინ'!J21+'II.4.14 ბინ'!J30+'II.4.15 ბინ'!J12+'II.4.15 ბინ'!J21+'II.4.15 ბინ'!J30+'II.4.16 ბინ'!J12+'II.4.16 ბინ'!J21+'II.4.16 ბინ'!J30</f>
        <v>0</v>
      </c>
      <c r="K21" s="20">
        <f>K30+'II.4.14 ბინ'!K12+'II.4.14 ბინ'!K21+'II.4.14 ბინ'!K30+'II.4.15 ბინ'!K12+'II.4.15 ბინ'!K21+'II.4.15 ბინ'!K30+'II.4.16 ბინ'!K12+'II.4.16 ბინ'!K21+'II.4.16 ბინ'!K30</f>
        <v>0</v>
      </c>
      <c r="L21" s="20">
        <f>L30+'II.4.14 ბინ'!L12+'II.4.14 ბინ'!L21+'II.4.14 ბინ'!L30+'II.4.15 ბინ'!L12+'II.4.15 ბინ'!L21+'II.4.15 ბინ'!L30+'II.4.16 ბინ'!L12+'II.4.16 ბინ'!L21+'II.4.16 ბინ'!L30</f>
        <v>0</v>
      </c>
      <c r="M21" s="20">
        <f>M30+'II.4.14 ბინ'!M12+'II.4.14 ბინ'!M21+'II.4.14 ბინ'!M30+'II.4.15 ბინ'!M12+'II.4.15 ბინ'!M21+'II.4.15 ბინ'!M30+'II.4.16 ბინ'!M12+'II.4.16 ბინ'!M21+'II.4.16 ბინ'!M30</f>
        <v>0</v>
      </c>
      <c r="N21" s="20">
        <f>N30+'II.4.14 ბინ'!N12+'II.4.14 ბინ'!N21+'II.4.14 ბინ'!N30+'II.4.15 ბინ'!N12+'II.4.15 ბინ'!N21+'II.4.15 ბინ'!N30+'II.4.16 ბინ'!N12+'II.4.16 ბინ'!N21+'II.4.16 ბინ'!N30</f>
        <v>0</v>
      </c>
      <c r="O21" s="20">
        <f>O30+'II.4.14 ბინ'!O12+'II.4.14 ბინ'!O21+'II.4.14 ბინ'!O30+'II.4.15 ბინ'!O12+'II.4.15 ბინ'!O21+'II.4.15 ბინ'!O30+'II.4.16 ბინ'!O12+'II.4.16 ბინ'!O21+'II.4.16 ბინ'!O30</f>
        <v>0</v>
      </c>
      <c r="P21" s="20">
        <f>P30+'II.4.14 ბინ'!P12+'II.4.14 ბინ'!P21+'II.4.14 ბინ'!P30+'II.4.15 ბინ'!P12+'II.4.15 ბინ'!P21+'II.4.15 ბინ'!P30+'II.4.16 ბინ'!P12+'II.4.16 ბინ'!P21+'II.4.16 ბინ'!P30</f>
        <v>0</v>
      </c>
      <c r="Q21" s="20">
        <f>Q30+'II.4.14 ბინ'!Q12+'II.4.14 ბინ'!Q21+'II.4.14 ბინ'!Q30+'II.4.15 ბინ'!Q12+'II.4.15 ბინ'!Q21+'II.4.15 ბინ'!Q30+'II.4.16 ბინ'!Q12+'II.4.16 ბინ'!Q21+'II.4.16 ბინ'!Q30</f>
        <v>0</v>
      </c>
      <c r="R21" s="20">
        <f>R30+'II.4.14 ბინ'!R12+'II.4.14 ბინ'!R21+'II.4.14 ბინ'!R30+'II.4.15 ბინ'!R12+'II.4.15 ბინ'!R21+'II.4.15 ბინ'!R30+'II.4.16 ბინ'!R12+'II.4.16 ბინ'!R21+'II.4.16 ბინ'!R30</f>
        <v>0</v>
      </c>
      <c r="S21" s="20">
        <f>S30+'II.4.14 ბინ'!S12+'II.4.14 ბინ'!S21+'II.4.14 ბინ'!S30+'II.4.15 ბინ'!S12+'II.4.15 ბინ'!S21+'II.4.15 ბინ'!S30+'II.4.16 ბინ'!S12+'II.4.16 ბინ'!S21+'II.4.16 ბინ'!S30</f>
        <v>0</v>
      </c>
      <c r="T21" s="20">
        <f>T30+'II.4.14 ბინ'!T12+'II.4.14 ბინ'!T21+'II.4.14 ბინ'!T30+'II.4.15 ბინ'!T12+'II.4.15 ბინ'!T21+'II.4.15 ბინ'!T30+'II.4.16 ბინ'!T12+'II.4.16 ბინ'!T21+'II.4.16 ბინ'!T30</f>
        <v>492.70000000000005</v>
      </c>
      <c r="U21" s="20">
        <f>U30+'II.4.14 ბინ'!U12+'II.4.14 ბინ'!U21+'II.4.14 ბინ'!U30+'II.4.15 ბინ'!U12+'II.4.15 ბინ'!U21+'II.4.15 ბინ'!U30+'II.4.16 ბინ'!U12+'II.4.16 ბინ'!U21+'II.4.16 ბინ'!U30</f>
        <v>0</v>
      </c>
      <c r="V21" s="20">
        <f>V30+'II.4.14 ბინ'!V12+'II.4.14 ბინ'!V21+'II.4.14 ბინ'!V30+'II.4.15 ბინ'!V12+'II.4.15 ბინ'!V21+'II.4.15 ბინ'!V30+'II.4.16 ბინ'!V12+'II.4.16 ბინ'!V21+'II.4.16 ბინ'!V30</f>
        <v>0</v>
      </c>
    </row>
    <row r="22" spans="1:22" ht="11.25" customHeight="1" x14ac:dyDescent="0.2">
      <c r="A22" s="55"/>
      <c r="B22" s="22" t="s">
        <v>26</v>
      </c>
      <c r="C22" s="20">
        <f t="shared" si="5"/>
        <v>1338.3</v>
      </c>
      <c r="D22" s="20">
        <f t="shared" si="6"/>
        <v>1338.3</v>
      </c>
      <c r="E22" s="20">
        <f>E18+E19+E20+E21</f>
        <v>0</v>
      </c>
      <c r="F22" s="20">
        <f t="shared" si="7"/>
        <v>0</v>
      </c>
      <c r="G22" s="20">
        <f t="shared" ref="G22:V22" si="8">G18+G19+G20+G21</f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20">
        <f t="shared" si="8"/>
        <v>0</v>
      </c>
      <c r="N22" s="20">
        <f t="shared" si="8"/>
        <v>0</v>
      </c>
      <c r="O22" s="20">
        <f t="shared" si="8"/>
        <v>0</v>
      </c>
      <c r="P22" s="20">
        <f t="shared" si="8"/>
        <v>0</v>
      </c>
      <c r="Q22" s="20">
        <f t="shared" si="8"/>
        <v>0</v>
      </c>
      <c r="R22" s="20">
        <f t="shared" si="8"/>
        <v>0</v>
      </c>
      <c r="S22" s="20">
        <f t="shared" si="8"/>
        <v>0</v>
      </c>
      <c r="T22" s="20">
        <f t="shared" si="8"/>
        <v>1338.3</v>
      </c>
      <c r="U22" s="20">
        <f t="shared" si="8"/>
        <v>0</v>
      </c>
      <c r="V22" s="20">
        <f t="shared" si="8"/>
        <v>0</v>
      </c>
    </row>
    <row r="23" spans="1:22" ht="11.25" customHeight="1" x14ac:dyDescent="0.2">
      <c r="A23" s="55"/>
      <c r="B23" s="21" t="s">
        <v>27</v>
      </c>
      <c r="C23" s="20">
        <f t="shared" si="5"/>
        <v>122.8</v>
      </c>
      <c r="D23" s="20">
        <f t="shared" si="6"/>
        <v>122.8</v>
      </c>
      <c r="E23" s="20">
        <f>E32+'II.4.14 ბინ'!E14+'II.4.14 ბინ'!E23+'II.4.14 ბინ'!E32+'II.4.15 ბინ'!E14+'II.4.15 ბინ'!E23+'II.4.15 ბინ'!E32+'II.4.16 ბინ'!E14+'II.4.16 ბინ'!E23+'II.4.16 ბინ'!E32</f>
        <v>0</v>
      </c>
      <c r="F23" s="20">
        <f t="shared" si="7"/>
        <v>0</v>
      </c>
      <c r="G23" s="20">
        <f>G32+'II.4.14 ბინ'!G14+'II.4.14 ბინ'!G23+'II.4.14 ბინ'!G32+'II.4.15 ბინ'!G14+'II.4.15 ბინ'!G23+'II.4.15 ბინ'!G32+'II.4.16 ბინ'!G14+'II.4.16 ბინ'!G23+'II.4.16 ბინ'!G32</f>
        <v>0</v>
      </c>
      <c r="H23" s="20">
        <f>H32+'II.4.14 ბინ'!H14+'II.4.14 ბინ'!H23+'II.4.14 ბინ'!H32+'II.4.15 ბინ'!H14+'II.4.15 ბინ'!H23+'II.4.15 ბინ'!H32+'II.4.16 ბინ'!H14+'II.4.16 ბინ'!H23+'II.4.16 ბინ'!H32</f>
        <v>0</v>
      </c>
      <c r="I23" s="20">
        <f>I32+'II.4.14 ბინ'!I14+'II.4.14 ბინ'!I23+'II.4.14 ბინ'!I32+'II.4.15 ბინ'!I14+'II.4.15 ბინ'!I23+'II.4.15 ბინ'!I32+'II.4.16 ბინ'!I14+'II.4.16 ბინ'!I23+'II.4.16 ბინ'!I32</f>
        <v>0</v>
      </c>
      <c r="J23" s="20">
        <f>J32+'II.4.14 ბინ'!J14+'II.4.14 ბინ'!J23+'II.4.14 ბინ'!J32+'II.4.15 ბინ'!J14+'II.4.15 ბინ'!J23+'II.4.15 ბინ'!J32+'II.4.16 ბინ'!J14+'II.4.16 ბინ'!J23+'II.4.16 ბინ'!J32</f>
        <v>0</v>
      </c>
      <c r="K23" s="20">
        <f>K32+'II.4.14 ბინ'!K14+'II.4.14 ბინ'!K23+'II.4.14 ბინ'!K32+'II.4.15 ბინ'!K14+'II.4.15 ბინ'!K23+'II.4.15 ბინ'!K32+'II.4.16 ბინ'!K14+'II.4.16 ბინ'!K23+'II.4.16 ბინ'!K32</f>
        <v>0</v>
      </c>
      <c r="L23" s="20">
        <f>L32+'II.4.14 ბინ'!L14+'II.4.14 ბინ'!L23+'II.4.14 ბინ'!L32+'II.4.15 ბინ'!L14+'II.4.15 ბინ'!L23+'II.4.15 ბინ'!L32+'II.4.16 ბინ'!L14+'II.4.16 ბინ'!L23+'II.4.16 ბინ'!L32</f>
        <v>0</v>
      </c>
      <c r="M23" s="20">
        <f>M32+'II.4.14 ბინ'!M14+'II.4.14 ბინ'!M23+'II.4.14 ბინ'!M32+'II.4.15 ბინ'!M14+'II.4.15 ბინ'!M23+'II.4.15 ბინ'!M32+'II.4.16 ბინ'!M14+'II.4.16 ბინ'!M23+'II.4.16 ბინ'!M32</f>
        <v>0</v>
      </c>
      <c r="N23" s="20">
        <f>N32+'II.4.14 ბინ'!N14+'II.4.14 ბინ'!N23+'II.4.14 ბინ'!N32+'II.4.15 ბინ'!N14+'II.4.15 ბინ'!N23+'II.4.15 ბინ'!N32+'II.4.16 ბინ'!N14+'II.4.16 ბინ'!N23+'II.4.16 ბინ'!N32</f>
        <v>0</v>
      </c>
      <c r="O23" s="20">
        <f>O32+'II.4.14 ბინ'!O14+'II.4.14 ბინ'!O23+'II.4.14 ბინ'!O32+'II.4.15 ბინ'!O14+'II.4.15 ბინ'!O23+'II.4.15 ბინ'!O32+'II.4.16 ბინ'!O14+'II.4.16 ბინ'!O23+'II.4.16 ბინ'!O32</f>
        <v>0</v>
      </c>
      <c r="P23" s="20">
        <f>P32+'II.4.14 ბინ'!P14+'II.4.14 ბინ'!P23+'II.4.14 ბინ'!P32+'II.4.15 ბინ'!P14+'II.4.15 ბინ'!P23+'II.4.15 ბინ'!P32+'II.4.16 ბინ'!P14+'II.4.16 ბინ'!P23+'II.4.16 ბინ'!P32</f>
        <v>0</v>
      </c>
      <c r="Q23" s="20">
        <f>Q32+'II.4.14 ბინ'!Q14+'II.4.14 ბინ'!Q23+'II.4.14 ბინ'!Q32+'II.4.15 ბინ'!Q14+'II.4.15 ბინ'!Q23+'II.4.15 ბინ'!Q32+'II.4.16 ბინ'!Q14+'II.4.16 ბინ'!Q23+'II.4.16 ბინ'!Q32</f>
        <v>0</v>
      </c>
      <c r="R23" s="20">
        <f>R32+'II.4.14 ბინ'!R14+'II.4.14 ბინ'!R23+'II.4.14 ბინ'!R32+'II.4.15 ბინ'!R14+'II.4.15 ბინ'!R23+'II.4.15 ბინ'!R32+'II.4.16 ბინ'!R14+'II.4.16 ბინ'!R23+'II.4.16 ბინ'!R32</f>
        <v>0</v>
      </c>
      <c r="S23" s="20">
        <f>S32+'II.4.14 ბინ'!S14+'II.4.14 ბინ'!S23+'II.4.14 ბინ'!S32+'II.4.15 ბინ'!S14+'II.4.15 ბინ'!S23+'II.4.15 ბინ'!S32+'II.4.16 ბინ'!S14+'II.4.16 ბინ'!S23+'II.4.16 ბინ'!S32</f>
        <v>0</v>
      </c>
      <c r="T23" s="20">
        <f>T32+'II.4.14 ბინ'!T14+'II.4.14 ბინ'!T23+'II.4.14 ბინ'!T32+'II.4.15 ბინ'!T14+'II.4.15 ბინ'!T23+'II.4.15 ბინ'!T32+'II.4.16 ბინ'!T14+'II.4.16 ბინ'!T23+'II.4.16 ბინ'!T32</f>
        <v>122.8</v>
      </c>
      <c r="U23" s="20">
        <f>U32+'II.4.14 ბინ'!U14+'II.4.14 ბინ'!U23+'II.4.14 ბინ'!U32+'II.4.15 ბინ'!U14+'II.4.15 ბინ'!U23+'II.4.15 ბინ'!U32+'II.4.16 ბინ'!U14+'II.4.16 ბინ'!U23+'II.4.16 ბინ'!U32</f>
        <v>0</v>
      </c>
      <c r="V23" s="20">
        <f>V32+'II.4.14 ბინ'!V14+'II.4.14 ბინ'!V23+'II.4.14 ბინ'!V32+'II.4.15 ბინ'!V14+'II.4.15 ბინ'!V23+'II.4.15 ბინ'!V32+'II.4.16 ბინ'!V14+'II.4.16 ბინ'!V23+'II.4.16 ბინ'!V32</f>
        <v>0</v>
      </c>
    </row>
    <row r="24" spans="1:22" ht="11.25" customHeight="1" x14ac:dyDescent="0.2">
      <c r="A24" s="55"/>
      <c r="B24" s="21" t="s">
        <v>28</v>
      </c>
      <c r="C24" s="20">
        <f t="shared" ref="C24:V24" si="9">C23-C22</f>
        <v>-1215.5</v>
      </c>
      <c r="D24" s="20">
        <f t="shared" si="9"/>
        <v>-1215.5</v>
      </c>
      <c r="E24" s="20">
        <f t="shared" si="9"/>
        <v>0</v>
      </c>
      <c r="F24" s="20">
        <f t="shared" si="9"/>
        <v>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0</v>
      </c>
      <c r="P24" s="20">
        <f t="shared" si="9"/>
        <v>0</v>
      </c>
      <c r="Q24" s="20">
        <f t="shared" si="9"/>
        <v>0</v>
      </c>
      <c r="R24" s="20">
        <f t="shared" si="9"/>
        <v>0</v>
      </c>
      <c r="S24" s="20">
        <f t="shared" si="9"/>
        <v>0</v>
      </c>
      <c r="T24" s="20">
        <f t="shared" si="9"/>
        <v>-1215.5</v>
      </c>
      <c r="U24" s="20">
        <f t="shared" si="9"/>
        <v>0</v>
      </c>
      <c r="V24" s="20">
        <f t="shared" si="9"/>
        <v>0</v>
      </c>
    </row>
    <row r="25" spans="1:22" ht="11.25" customHeight="1" x14ac:dyDescent="0.2">
      <c r="A25" s="55"/>
      <c r="B25" s="21" t="s">
        <v>29</v>
      </c>
      <c r="C25" s="20">
        <f>C23/C22*100</f>
        <v>9.1758200702383625</v>
      </c>
      <c r="D25" s="20">
        <f>D23/D22*100</f>
        <v>9.1758200702383625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>
        <f>T23/T22*100</f>
        <v>9.1758200702383625</v>
      </c>
      <c r="U25" s="20"/>
      <c r="V25" s="20"/>
    </row>
    <row r="26" spans="1:22" ht="51" customHeight="1" x14ac:dyDescent="0.2">
      <c r="A26" s="23"/>
      <c r="B26" s="16" t="s">
        <v>85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71"/>
    </row>
    <row r="27" spans="1:22" ht="11.25" customHeight="1" x14ac:dyDescent="0.2">
      <c r="A27" s="4"/>
      <c r="B27" s="21" t="s">
        <v>23</v>
      </c>
      <c r="C27" s="20">
        <f t="shared" ref="C27:C32" si="10">D27+U27+V27</f>
        <v>0</v>
      </c>
      <c r="D27" s="20">
        <f t="shared" ref="D27:D32" si="11">E27+F27+P27+Q27+R27+S27+T27</f>
        <v>0</v>
      </c>
      <c r="E27" s="20"/>
      <c r="F27" s="20">
        <f t="shared" ref="F27:F32" si="12">G27+H27+I27+J27+K27+L27+M27+N27+O27</f>
        <v>0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ht="11.25" customHeight="1" x14ac:dyDescent="0.2">
      <c r="A28" s="4"/>
      <c r="B28" s="21" t="s">
        <v>24</v>
      </c>
      <c r="C28" s="20">
        <f t="shared" si="10"/>
        <v>0</v>
      </c>
      <c r="D28" s="20">
        <f t="shared" si="11"/>
        <v>0</v>
      </c>
      <c r="E28" s="20"/>
      <c r="F28" s="20">
        <f t="shared" si="12"/>
        <v>0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ht="11.25" customHeight="1" x14ac:dyDescent="0.2">
      <c r="A29" s="4"/>
      <c r="B29" s="21" t="s">
        <v>25</v>
      </c>
      <c r="C29" s="20">
        <f t="shared" si="10"/>
        <v>8</v>
      </c>
      <c r="D29" s="20">
        <f t="shared" si="11"/>
        <v>8</v>
      </c>
      <c r="E29" s="20"/>
      <c r="F29" s="20">
        <f t="shared" si="12"/>
        <v>0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>
        <v>8</v>
      </c>
      <c r="U29" s="20"/>
      <c r="V29" s="20"/>
    </row>
    <row r="30" spans="1:22" ht="11.25" customHeight="1" x14ac:dyDescent="0.2">
      <c r="A30" s="4"/>
      <c r="B30" s="22" t="s">
        <v>38</v>
      </c>
      <c r="C30" s="20">
        <f t="shared" si="10"/>
        <v>-8</v>
      </c>
      <c r="D30" s="20">
        <f t="shared" si="11"/>
        <v>-8</v>
      </c>
      <c r="E30" s="20"/>
      <c r="F30" s="20">
        <f t="shared" si="12"/>
        <v>0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>
        <v>-8</v>
      </c>
      <c r="U30" s="20"/>
      <c r="V30" s="20"/>
    </row>
    <row r="31" spans="1:22" ht="11.25" customHeight="1" x14ac:dyDescent="0.2">
      <c r="A31" s="4"/>
      <c r="B31" s="22" t="s">
        <v>26</v>
      </c>
      <c r="C31" s="20">
        <f t="shared" si="10"/>
        <v>0</v>
      </c>
      <c r="D31" s="20">
        <f t="shared" si="11"/>
        <v>0</v>
      </c>
      <c r="E31" s="20">
        <f>E27+E28+E29+E30</f>
        <v>0</v>
      </c>
      <c r="F31" s="20">
        <f t="shared" si="12"/>
        <v>0</v>
      </c>
      <c r="G31" s="20">
        <f t="shared" ref="G31:V31" si="13">G27+G28+G29+G30</f>
        <v>0</v>
      </c>
      <c r="H31" s="20">
        <f t="shared" si="13"/>
        <v>0</v>
      </c>
      <c r="I31" s="20">
        <f t="shared" si="13"/>
        <v>0</v>
      </c>
      <c r="J31" s="20">
        <f t="shared" si="13"/>
        <v>0</v>
      </c>
      <c r="K31" s="20">
        <f t="shared" si="13"/>
        <v>0</v>
      </c>
      <c r="L31" s="20">
        <f t="shared" si="13"/>
        <v>0</v>
      </c>
      <c r="M31" s="20">
        <f t="shared" si="13"/>
        <v>0</v>
      </c>
      <c r="N31" s="20">
        <f t="shared" si="13"/>
        <v>0</v>
      </c>
      <c r="O31" s="20">
        <f t="shared" si="13"/>
        <v>0</v>
      </c>
      <c r="P31" s="20">
        <f t="shared" si="13"/>
        <v>0</v>
      </c>
      <c r="Q31" s="20">
        <f t="shared" si="13"/>
        <v>0</v>
      </c>
      <c r="R31" s="20">
        <f t="shared" si="13"/>
        <v>0</v>
      </c>
      <c r="S31" s="20">
        <f t="shared" si="13"/>
        <v>0</v>
      </c>
      <c r="T31" s="20">
        <f t="shared" si="13"/>
        <v>0</v>
      </c>
      <c r="U31" s="20">
        <f t="shared" si="13"/>
        <v>0</v>
      </c>
      <c r="V31" s="20">
        <f t="shared" si="13"/>
        <v>0</v>
      </c>
    </row>
    <row r="32" spans="1:22" ht="11.25" customHeight="1" x14ac:dyDescent="0.2">
      <c r="A32" s="4"/>
      <c r="B32" s="21" t="s">
        <v>27</v>
      </c>
      <c r="C32" s="20">
        <f t="shared" si="10"/>
        <v>0</v>
      </c>
      <c r="D32" s="20">
        <f t="shared" si="11"/>
        <v>0</v>
      </c>
      <c r="E32" s="20"/>
      <c r="F32" s="20">
        <f t="shared" si="12"/>
        <v>0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ht="11.25" customHeight="1" x14ac:dyDescent="0.2">
      <c r="A33" s="4"/>
      <c r="B33" s="21" t="s">
        <v>28</v>
      </c>
      <c r="C33" s="20">
        <f t="shared" ref="C33:V33" si="14">C32-C31</f>
        <v>0</v>
      </c>
      <c r="D33" s="20">
        <f t="shared" si="14"/>
        <v>0</v>
      </c>
      <c r="E33" s="20">
        <f t="shared" si="14"/>
        <v>0</v>
      </c>
      <c r="F33" s="20">
        <f t="shared" si="14"/>
        <v>0</v>
      </c>
      <c r="G33" s="20">
        <f t="shared" si="14"/>
        <v>0</v>
      </c>
      <c r="H33" s="20">
        <f t="shared" si="14"/>
        <v>0</v>
      </c>
      <c r="I33" s="20">
        <f t="shared" si="14"/>
        <v>0</v>
      </c>
      <c r="J33" s="20">
        <f t="shared" si="14"/>
        <v>0</v>
      </c>
      <c r="K33" s="20">
        <f t="shared" si="14"/>
        <v>0</v>
      </c>
      <c r="L33" s="20">
        <f t="shared" si="14"/>
        <v>0</v>
      </c>
      <c r="M33" s="20">
        <f t="shared" si="14"/>
        <v>0</v>
      </c>
      <c r="N33" s="20">
        <f t="shared" si="14"/>
        <v>0</v>
      </c>
      <c r="O33" s="20">
        <f t="shared" si="14"/>
        <v>0</v>
      </c>
      <c r="P33" s="20">
        <f t="shared" si="14"/>
        <v>0</v>
      </c>
      <c r="Q33" s="20">
        <f t="shared" si="14"/>
        <v>0</v>
      </c>
      <c r="R33" s="20">
        <f t="shared" si="14"/>
        <v>0</v>
      </c>
      <c r="S33" s="20">
        <f t="shared" si="14"/>
        <v>0</v>
      </c>
      <c r="T33" s="20">
        <f>T32-T31</f>
        <v>0</v>
      </c>
      <c r="U33" s="20">
        <f t="shared" si="14"/>
        <v>0</v>
      </c>
      <c r="V33" s="20">
        <f t="shared" si="14"/>
        <v>0</v>
      </c>
    </row>
    <row r="34" spans="1:22" ht="11.25" customHeight="1" x14ac:dyDescent="0.2">
      <c r="A34" s="4"/>
      <c r="B34" s="21" t="s">
        <v>29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</sheetData>
  <mergeCells count="16">
    <mergeCell ref="A2:A6"/>
    <mergeCell ref="B2:B6"/>
    <mergeCell ref="C2:C5"/>
    <mergeCell ref="D2:T2"/>
    <mergeCell ref="U2:U5"/>
    <mergeCell ref="G4:O4"/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</mergeCells>
  <pageMargins left="0.17" right="0.28000000000000003" top="0.18" bottom="0.16" header="0.17" footer="0.16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34"/>
  <sheetViews>
    <sheetView showZeros="0" zoomScale="110" zoomScaleNormal="110" workbookViewId="0">
      <pane xSplit="2" ySplit="5" topLeftCell="C18" activePane="bottomRight" state="frozen"/>
      <selection activeCell="C35" sqref="C35"/>
      <selection pane="topRight" activeCell="C35" sqref="C35"/>
      <selection pane="bottomLeft" activeCell="C35" sqref="C35"/>
      <selection pane="bottomRight" activeCell="O30" sqref="O30"/>
    </sheetView>
  </sheetViews>
  <sheetFormatPr defaultRowHeight="11.25" x14ac:dyDescent="0.2"/>
  <cols>
    <col min="1" max="1" width="3" style="1" customWidth="1"/>
    <col min="2" max="2" width="30" style="1" customWidth="1"/>
    <col min="3" max="3" width="6.140625" style="2" customWidth="1"/>
    <col min="4" max="4" width="5.85546875" style="2" customWidth="1"/>
    <col min="5" max="5" width="5.28515625" style="2" customWidth="1"/>
    <col min="6" max="6" width="5.42578125" style="2" customWidth="1"/>
    <col min="7" max="7" width="7.28515625" style="2" customWidth="1"/>
    <col min="8" max="8" width="5.140625" style="2" customWidth="1"/>
    <col min="9" max="9" width="4.85546875" style="2" customWidth="1"/>
    <col min="10" max="10" width="5.7109375" style="2" customWidth="1"/>
    <col min="11" max="12" width="4.7109375" style="2" customWidth="1"/>
    <col min="13" max="13" width="8.42578125" style="2" customWidth="1"/>
    <col min="14" max="14" width="8" style="2" customWidth="1"/>
    <col min="15" max="15" width="8.140625" style="2" customWidth="1"/>
    <col min="16" max="16" width="4.140625" style="2" customWidth="1"/>
    <col min="17" max="17" width="4.5703125" style="2" customWidth="1"/>
    <col min="18" max="19" width="4.140625" style="2" customWidth="1"/>
    <col min="20" max="20" width="5.7109375" style="2" customWidth="1"/>
    <col min="21" max="21" width="4.5703125" style="2" customWidth="1"/>
    <col min="22" max="22" width="4.42578125" style="2" customWidth="1"/>
    <col min="23" max="23" width="9.140625" style="2"/>
    <col min="24" max="16384" width="9.140625" style="1"/>
  </cols>
  <sheetData>
    <row r="1" spans="1:23" ht="13.5" customHeight="1" x14ac:dyDescent="0.2">
      <c r="A1" s="5"/>
      <c r="B1" s="14" t="s">
        <v>183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">
        <v>14</v>
      </c>
    </row>
    <row r="2" spans="1:23" ht="12.75" customHeight="1" x14ac:dyDescent="0.2">
      <c r="A2" s="83" t="s">
        <v>0</v>
      </c>
      <c r="B2" s="83" t="s">
        <v>1</v>
      </c>
      <c r="C2" s="85" t="s">
        <v>22</v>
      </c>
      <c r="D2" s="93" t="s">
        <v>16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85" t="s">
        <v>15</v>
      </c>
      <c r="V2" s="85" t="s">
        <v>21</v>
      </c>
      <c r="W2" s="1"/>
    </row>
    <row r="3" spans="1:23" ht="13.5" customHeight="1" x14ac:dyDescent="0.2">
      <c r="A3" s="83"/>
      <c r="B3" s="83"/>
      <c r="C3" s="85"/>
      <c r="D3" s="85" t="s">
        <v>20</v>
      </c>
      <c r="E3" s="85" t="s">
        <v>2</v>
      </c>
      <c r="F3" s="84" t="s">
        <v>17</v>
      </c>
      <c r="G3" s="84"/>
      <c r="H3" s="84"/>
      <c r="I3" s="84"/>
      <c r="J3" s="84"/>
      <c r="K3" s="84"/>
      <c r="L3" s="84"/>
      <c r="M3" s="84"/>
      <c r="N3" s="84"/>
      <c r="O3" s="84"/>
      <c r="P3" s="85" t="s">
        <v>11</v>
      </c>
      <c r="Q3" s="85" t="s">
        <v>12</v>
      </c>
      <c r="R3" s="85" t="s">
        <v>13</v>
      </c>
      <c r="S3" s="85" t="s">
        <v>14</v>
      </c>
      <c r="T3" s="85" t="s">
        <v>47</v>
      </c>
      <c r="U3" s="85"/>
      <c r="V3" s="85"/>
      <c r="W3" s="1"/>
    </row>
    <row r="4" spans="1:23" ht="13.5" customHeight="1" x14ac:dyDescent="0.2">
      <c r="A4" s="83"/>
      <c r="B4" s="83"/>
      <c r="C4" s="85"/>
      <c r="D4" s="85"/>
      <c r="E4" s="85"/>
      <c r="F4" s="85" t="s">
        <v>19</v>
      </c>
      <c r="G4" s="84" t="s">
        <v>18</v>
      </c>
      <c r="H4" s="84"/>
      <c r="I4" s="84"/>
      <c r="J4" s="84"/>
      <c r="K4" s="84"/>
      <c r="L4" s="84"/>
      <c r="M4" s="84"/>
      <c r="N4" s="84"/>
      <c r="O4" s="84"/>
      <c r="P4" s="85"/>
      <c r="Q4" s="85"/>
      <c r="R4" s="85"/>
      <c r="S4" s="85"/>
      <c r="T4" s="85"/>
      <c r="U4" s="85"/>
      <c r="V4" s="85"/>
      <c r="W4" s="1"/>
    </row>
    <row r="5" spans="1:23" ht="111" customHeight="1" x14ac:dyDescent="0.2">
      <c r="A5" s="83"/>
      <c r="B5" s="83"/>
      <c r="C5" s="85"/>
      <c r="D5" s="85"/>
      <c r="E5" s="85"/>
      <c r="F5" s="85"/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52</v>
      </c>
      <c r="O5" s="3" t="s">
        <v>10</v>
      </c>
      <c r="P5" s="85"/>
      <c r="Q5" s="85"/>
      <c r="R5" s="85"/>
      <c r="S5" s="85"/>
      <c r="T5" s="85"/>
      <c r="U5" s="85"/>
      <c r="V5" s="85"/>
    </row>
    <row r="6" spans="1:23" x14ac:dyDescent="0.2">
      <c r="A6" s="83"/>
      <c r="B6" s="83"/>
      <c r="C6" s="4">
        <v>1</v>
      </c>
      <c r="D6" s="4">
        <v>2</v>
      </c>
      <c r="E6" s="4">
        <v>21</v>
      </c>
      <c r="F6" s="4">
        <v>22</v>
      </c>
      <c r="G6" s="4">
        <v>221</v>
      </c>
      <c r="H6" s="4">
        <v>222</v>
      </c>
      <c r="I6" s="4">
        <v>223</v>
      </c>
      <c r="J6" s="4">
        <v>224</v>
      </c>
      <c r="K6" s="4">
        <v>225</v>
      </c>
      <c r="L6" s="4">
        <v>226</v>
      </c>
      <c r="M6" s="4">
        <v>227</v>
      </c>
      <c r="N6" s="4">
        <v>228</v>
      </c>
      <c r="O6" s="4">
        <v>229</v>
      </c>
      <c r="P6" s="4">
        <v>23</v>
      </c>
      <c r="Q6" s="4">
        <v>24</v>
      </c>
      <c r="R6" s="4">
        <v>25</v>
      </c>
      <c r="S6" s="4">
        <v>26</v>
      </c>
      <c r="T6" s="4">
        <v>27</v>
      </c>
      <c r="U6" s="4">
        <v>28</v>
      </c>
      <c r="V6" s="4">
        <v>29</v>
      </c>
      <c r="W6" s="1"/>
    </row>
    <row r="7" spans="1:23" ht="11.25" customHeight="1" x14ac:dyDescent="0.2">
      <c r="A7" s="4">
        <v>1</v>
      </c>
      <c r="B7" s="4">
        <v>2</v>
      </c>
      <c r="C7" s="4">
        <v>4</v>
      </c>
      <c r="D7" s="4">
        <v>5</v>
      </c>
      <c r="E7" s="4">
        <v>6</v>
      </c>
      <c r="F7" s="4">
        <v>7</v>
      </c>
      <c r="G7" s="4">
        <v>8</v>
      </c>
      <c r="H7" s="4">
        <v>9</v>
      </c>
      <c r="I7" s="4">
        <v>10</v>
      </c>
      <c r="J7" s="4">
        <v>11</v>
      </c>
      <c r="K7" s="4">
        <v>12</v>
      </c>
      <c r="L7" s="4">
        <v>13</v>
      </c>
      <c r="M7" s="4">
        <v>14</v>
      </c>
      <c r="N7" s="4">
        <v>15</v>
      </c>
      <c r="O7" s="4">
        <v>16</v>
      </c>
      <c r="P7" s="4">
        <v>17</v>
      </c>
      <c r="Q7" s="4">
        <v>18</v>
      </c>
      <c r="R7" s="4">
        <v>19</v>
      </c>
      <c r="S7" s="4">
        <v>20</v>
      </c>
      <c r="T7" s="4">
        <v>21</v>
      </c>
      <c r="U7" s="4">
        <v>22</v>
      </c>
      <c r="V7" s="4">
        <v>23</v>
      </c>
    </row>
    <row r="8" spans="1:23" ht="30" customHeight="1" x14ac:dyDescent="0.2">
      <c r="A8" s="23"/>
      <c r="B8" s="16" t="s">
        <v>81</v>
      </c>
      <c r="C8" s="9"/>
      <c r="D8" s="9"/>
      <c r="E8" s="9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"/>
    </row>
    <row r="9" spans="1:23" ht="12.75" customHeight="1" x14ac:dyDescent="0.2">
      <c r="A9" s="4"/>
      <c r="B9" s="7" t="s">
        <v>23</v>
      </c>
      <c r="C9" s="9">
        <f t="shared" ref="C9:C14" si="0">D9+U9+V9</f>
        <v>200</v>
      </c>
      <c r="D9" s="9">
        <f t="shared" ref="D9:D14" si="1">E9+F9+P9+Q9+R9+S9+T9</f>
        <v>200</v>
      </c>
      <c r="E9" s="9"/>
      <c r="F9" s="9">
        <f t="shared" ref="F9:F14" si="2">G9+H9+I9+J9+K9+L9+M9+N9+O9</f>
        <v>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20">
        <v>200</v>
      </c>
      <c r="U9" s="9"/>
      <c r="V9" s="9"/>
      <c r="W9" s="1"/>
    </row>
    <row r="10" spans="1:23" ht="12.75" customHeight="1" x14ac:dyDescent="0.2">
      <c r="A10" s="4"/>
      <c r="B10" s="7" t="s">
        <v>24</v>
      </c>
      <c r="C10" s="9">
        <f t="shared" si="0"/>
        <v>0</v>
      </c>
      <c r="D10" s="9">
        <f t="shared" si="1"/>
        <v>0</v>
      </c>
      <c r="E10" s="9"/>
      <c r="F10" s="9">
        <f t="shared" si="2"/>
        <v>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"/>
    </row>
    <row r="11" spans="1:23" ht="12.75" customHeight="1" x14ac:dyDescent="0.2">
      <c r="A11" s="4"/>
      <c r="B11" s="7" t="s">
        <v>25</v>
      </c>
      <c r="C11" s="9">
        <f t="shared" si="0"/>
        <v>0</v>
      </c>
      <c r="D11" s="9">
        <f t="shared" si="1"/>
        <v>0</v>
      </c>
      <c r="E11" s="9"/>
      <c r="F11" s="9">
        <f t="shared" si="2"/>
        <v>0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"/>
    </row>
    <row r="12" spans="1:23" ht="12.75" customHeight="1" x14ac:dyDescent="0.2">
      <c r="A12" s="4"/>
      <c r="B12" s="8" t="s">
        <v>38</v>
      </c>
      <c r="C12" s="9">
        <f t="shared" si="0"/>
        <v>0</v>
      </c>
      <c r="D12" s="9">
        <f t="shared" si="1"/>
        <v>0</v>
      </c>
      <c r="E12" s="9"/>
      <c r="F12" s="9">
        <f t="shared" si="2"/>
        <v>0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"/>
    </row>
    <row r="13" spans="1:23" ht="12.75" customHeight="1" x14ac:dyDescent="0.2">
      <c r="A13" s="4"/>
      <c r="B13" s="8" t="s">
        <v>26</v>
      </c>
      <c r="C13" s="9">
        <f t="shared" si="0"/>
        <v>200</v>
      </c>
      <c r="D13" s="9">
        <f t="shared" si="1"/>
        <v>200</v>
      </c>
      <c r="E13" s="9">
        <f>E9+E10+E11+E12</f>
        <v>0</v>
      </c>
      <c r="F13" s="9">
        <f t="shared" si="2"/>
        <v>0</v>
      </c>
      <c r="G13" s="9">
        <f t="shared" ref="G13:V13" si="3">G9+G10+G11+G12</f>
        <v>0</v>
      </c>
      <c r="H13" s="9">
        <f t="shared" si="3"/>
        <v>0</v>
      </c>
      <c r="I13" s="9">
        <f t="shared" si="3"/>
        <v>0</v>
      </c>
      <c r="J13" s="9">
        <f t="shared" si="3"/>
        <v>0</v>
      </c>
      <c r="K13" s="9">
        <f t="shared" si="3"/>
        <v>0</v>
      </c>
      <c r="L13" s="9">
        <f t="shared" si="3"/>
        <v>0</v>
      </c>
      <c r="M13" s="9">
        <f t="shared" si="3"/>
        <v>0</v>
      </c>
      <c r="N13" s="9">
        <f t="shared" si="3"/>
        <v>0</v>
      </c>
      <c r="O13" s="9">
        <f t="shared" si="3"/>
        <v>0</v>
      </c>
      <c r="P13" s="9">
        <f t="shared" si="3"/>
        <v>0</v>
      </c>
      <c r="Q13" s="9">
        <f t="shared" si="3"/>
        <v>0</v>
      </c>
      <c r="R13" s="9">
        <f t="shared" si="3"/>
        <v>0</v>
      </c>
      <c r="S13" s="9">
        <f t="shared" si="3"/>
        <v>0</v>
      </c>
      <c r="T13" s="9">
        <f t="shared" si="3"/>
        <v>200</v>
      </c>
      <c r="U13" s="9">
        <f t="shared" si="3"/>
        <v>0</v>
      </c>
      <c r="V13" s="9">
        <f t="shared" si="3"/>
        <v>0</v>
      </c>
      <c r="W13" s="1"/>
    </row>
    <row r="14" spans="1:23" ht="12.75" customHeight="1" x14ac:dyDescent="0.2">
      <c r="A14" s="4"/>
      <c r="B14" s="7" t="s">
        <v>27</v>
      </c>
      <c r="C14" s="9">
        <f t="shared" si="0"/>
        <v>0</v>
      </c>
      <c r="D14" s="9">
        <f t="shared" si="1"/>
        <v>0</v>
      </c>
      <c r="E14" s="9"/>
      <c r="F14" s="9">
        <f t="shared" si="2"/>
        <v>0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"/>
    </row>
    <row r="15" spans="1:23" ht="12.75" customHeight="1" x14ac:dyDescent="0.2">
      <c r="A15" s="4"/>
      <c r="B15" s="7" t="s">
        <v>28</v>
      </c>
      <c r="C15" s="9">
        <f t="shared" ref="C15:V15" si="4">C14-C13</f>
        <v>-200</v>
      </c>
      <c r="D15" s="9">
        <f t="shared" si="4"/>
        <v>-200</v>
      </c>
      <c r="E15" s="9">
        <f t="shared" si="4"/>
        <v>0</v>
      </c>
      <c r="F15" s="9">
        <f t="shared" si="4"/>
        <v>0</v>
      </c>
      <c r="G15" s="9">
        <f t="shared" si="4"/>
        <v>0</v>
      </c>
      <c r="H15" s="9">
        <f t="shared" si="4"/>
        <v>0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0</v>
      </c>
      <c r="M15" s="9">
        <f t="shared" si="4"/>
        <v>0</v>
      </c>
      <c r="N15" s="9">
        <f t="shared" si="4"/>
        <v>0</v>
      </c>
      <c r="O15" s="9">
        <f t="shared" si="4"/>
        <v>0</v>
      </c>
      <c r="P15" s="9">
        <f t="shared" si="4"/>
        <v>0</v>
      </c>
      <c r="Q15" s="9">
        <f t="shared" si="4"/>
        <v>0</v>
      </c>
      <c r="R15" s="9">
        <f t="shared" si="4"/>
        <v>0</v>
      </c>
      <c r="S15" s="9">
        <f t="shared" si="4"/>
        <v>0</v>
      </c>
      <c r="T15" s="9">
        <f t="shared" si="4"/>
        <v>-200</v>
      </c>
      <c r="U15" s="9">
        <f t="shared" si="4"/>
        <v>0</v>
      </c>
      <c r="V15" s="9">
        <f t="shared" si="4"/>
        <v>0</v>
      </c>
      <c r="W15" s="1"/>
    </row>
    <row r="16" spans="1:23" ht="12.75" customHeight="1" x14ac:dyDescent="0.2">
      <c r="A16" s="4"/>
      <c r="B16" s="7" t="s">
        <v>29</v>
      </c>
      <c r="C16" s="9">
        <f>C14/C13*100</f>
        <v>0</v>
      </c>
      <c r="D16" s="9">
        <f>D14/D13*100</f>
        <v>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20"/>
      <c r="V16" s="9"/>
    </row>
    <row r="17" spans="1:22" ht="27" customHeight="1" x14ac:dyDescent="0.2">
      <c r="A17" s="23"/>
      <c r="B17" s="16" t="s">
        <v>82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4"/>
    </row>
    <row r="18" spans="1:22" ht="12.75" customHeight="1" x14ac:dyDescent="0.2">
      <c r="A18" s="4"/>
      <c r="B18" s="7" t="s">
        <v>23</v>
      </c>
      <c r="C18" s="9">
        <f t="shared" ref="C18:C23" si="5">D18+U18+V18</f>
        <v>168</v>
      </c>
      <c r="D18" s="9">
        <f t="shared" ref="D18:D23" si="6">E18+F18+P18+Q18+R18+S18+T18</f>
        <v>168</v>
      </c>
      <c r="E18" s="9"/>
      <c r="F18" s="9">
        <f t="shared" ref="F18:F23" si="7">G18+H18+I18+J18+K18+L18+M18+N18+O18</f>
        <v>0</v>
      </c>
      <c r="G18" s="4"/>
      <c r="H18" s="4"/>
      <c r="I18" s="4"/>
      <c r="J18" s="4"/>
      <c r="K18" s="4"/>
      <c r="L18" s="4"/>
      <c r="M18" s="4"/>
      <c r="N18" s="4"/>
      <c r="O18" s="9"/>
      <c r="P18" s="4"/>
      <c r="Q18" s="9"/>
      <c r="R18" s="4"/>
      <c r="S18" s="4"/>
      <c r="T18" s="9">
        <v>168</v>
      </c>
      <c r="U18" s="4"/>
      <c r="V18" s="4"/>
    </row>
    <row r="19" spans="1:22" ht="12.75" customHeight="1" x14ac:dyDescent="0.2">
      <c r="A19" s="4"/>
      <c r="B19" s="7" t="s">
        <v>24</v>
      </c>
      <c r="C19" s="9">
        <f t="shared" si="5"/>
        <v>0</v>
      </c>
      <c r="D19" s="9">
        <f t="shared" si="6"/>
        <v>0</v>
      </c>
      <c r="E19" s="9"/>
      <c r="F19" s="9">
        <f t="shared" si="7"/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12.75" customHeight="1" x14ac:dyDescent="0.2">
      <c r="A20" s="4"/>
      <c r="B20" s="7" t="s">
        <v>25</v>
      </c>
      <c r="C20" s="9">
        <f t="shared" si="5"/>
        <v>0</v>
      </c>
      <c r="D20" s="9">
        <f t="shared" si="6"/>
        <v>0</v>
      </c>
      <c r="E20" s="9"/>
      <c r="F20" s="9">
        <f t="shared" si="7"/>
        <v>0</v>
      </c>
      <c r="G20" s="4"/>
      <c r="H20" s="4"/>
      <c r="I20" s="4"/>
      <c r="J20" s="4"/>
      <c r="K20" s="4"/>
      <c r="L20" s="4"/>
      <c r="M20" s="4"/>
      <c r="N20" s="4"/>
      <c r="O20" s="9"/>
      <c r="P20" s="4"/>
      <c r="Q20" s="9"/>
      <c r="R20" s="4"/>
      <c r="S20" s="4"/>
      <c r="T20" s="4"/>
      <c r="U20" s="4"/>
      <c r="V20" s="4"/>
    </row>
    <row r="21" spans="1:22" ht="12.75" customHeight="1" x14ac:dyDescent="0.2">
      <c r="A21" s="4"/>
      <c r="B21" s="8" t="s">
        <v>38</v>
      </c>
      <c r="C21" s="9">
        <f t="shared" si="5"/>
        <v>0</v>
      </c>
      <c r="D21" s="9">
        <f t="shared" si="6"/>
        <v>0</v>
      </c>
      <c r="E21" s="9"/>
      <c r="F21" s="9">
        <f t="shared" si="7"/>
        <v>0</v>
      </c>
      <c r="G21" s="4"/>
      <c r="H21" s="4"/>
      <c r="I21" s="9"/>
      <c r="J21" s="4"/>
      <c r="K21" s="4"/>
      <c r="L21" s="4"/>
      <c r="M21" s="4"/>
      <c r="N21" s="4"/>
      <c r="O21" s="9"/>
      <c r="P21" s="4"/>
      <c r="Q21" s="9"/>
      <c r="R21" s="4"/>
      <c r="S21" s="4"/>
      <c r="T21" s="4"/>
      <c r="U21" s="4"/>
      <c r="V21" s="4"/>
    </row>
    <row r="22" spans="1:22" ht="12.75" customHeight="1" x14ac:dyDescent="0.2">
      <c r="A22" s="4"/>
      <c r="B22" s="8" t="s">
        <v>26</v>
      </c>
      <c r="C22" s="9">
        <f t="shared" si="5"/>
        <v>168</v>
      </c>
      <c r="D22" s="9">
        <f t="shared" si="6"/>
        <v>168</v>
      </c>
      <c r="E22" s="9">
        <f>E18+E19+E20+E21</f>
        <v>0</v>
      </c>
      <c r="F22" s="9">
        <f t="shared" si="7"/>
        <v>0</v>
      </c>
      <c r="G22" s="9">
        <f t="shared" ref="G22:V22" si="8">G18+G19+G20+G21</f>
        <v>0</v>
      </c>
      <c r="H22" s="9">
        <f t="shared" si="8"/>
        <v>0</v>
      </c>
      <c r="I22" s="9">
        <f t="shared" si="8"/>
        <v>0</v>
      </c>
      <c r="J22" s="9">
        <f t="shared" si="8"/>
        <v>0</v>
      </c>
      <c r="K22" s="9">
        <f t="shared" si="8"/>
        <v>0</v>
      </c>
      <c r="L22" s="9">
        <f t="shared" si="8"/>
        <v>0</v>
      </c>
      <c r="M22" s="9">
        <f t="shared" si="8"/>
        <v>0</v>
      </c>
      <c r="N22" s="9">
        <f t="shared" si="8"/>
        <v>0</v>
      </c>
      <c r="O22" s="9">
        <f t="shared" si="8"/>
        <v>0</v>
      </c>
      <c r="P22" s="9">
        <f t="shared" si="8"/>
        <v>0</v>
      </c>
      <c r="Q22" s="9">
        <f t="shared" si="8"/>
        <v>0</v>
      </c>
      <c r="R22" s="9">
        <f t="shared" si="8"/>
        <v>0</v>
      </c>
      <c r="S22" s="9">
        <f t="shared" si="8"/>
        <v>0</v>
      </c>
      <c r="T22" s="9">
        <f t="shared" si="8"/>
        <v>168</v>
      </c>
      <c r="U22" s="9">
        <f t="shared" si="8"/>
        <v>0</v>
      </c>
      <c r="V22" s="9">
        <f t="shared" si="8"/>
        <v>0</v>
      </c>
    </row>
    <row r="23" spans="1:22" ht="12.75" customHeight="1" x14ac:dyDescent="0.2">
      <c r="A23" s="4"/>
      <c r="B23" s="7" t="s">
        <v>27</v>
      </c>
      <c r="C23" s="9">
        <f t="shared" si="5"/>
        <v>0</v>
      </c>
      <c r="D23" s="9">
        <f t="shared" si="6"/>
        <v>0</v>
      </c>
      <c r="E23" s="9"/>
      <c r="F23" s="9">
        <f t="shared" si="7"/>
        <v>0</v>
      </c>
      <c r="G23" s="4"/>
      <c r="H23" s="4"/>
      <c r="I23" s="4"/>
      <c r="J23" s="4"/>
      <c r="K23" s="4"/>
      <c r="L23" s="4"/>
      <c r="M23" s="4"/>
      <c r="N23" s="4"/>
      <c r="O23" s="9"/>
      <c r="P23" s="4"/>
      <c r="Q23" s="9"/>
      <c r="R23" s="4"/>
      <c r="S23" s="4"/>
      <c r="T23" s="4"/>
      <c r="U23" s="4"/>
      <c r="V23" s="4"/>
    </row>
    <row r="24" spans="1:22" ht="12.75" customHeight="1" x14ac:dyDescent="0.2">
      <c r="A24" s="4"/>
      <c r="B24" s="7" t="s">
        <v>28</v>
      </c>
      <c r="C24" s="9">
        <f t="shared" ref="C24:V24" si="9">C23-C22</f>
        <v>-168</v>
      </c>
      <c r="D24" s="9">
        <f t="shared" si="9"/>
        <v>-168</v>
      </c>
      <c r="E24" s="9">
        <f t="shared" si="9"/>
        <v>0</v>
      </c>
      <c r="F24" s="9">
        <f t="shared" si="9"/>
        <v>0</v>
      </c>
      <c r="G24" s="9">
        <f t="shared" si="9"/>
        <v>0</v>
      </c>
      <c r="H24" s="9">
        <f t="shared" si="9"/>
        <v>0</v>
      </c>
      <c r="I24" s="9">
        <f t="shared" si="9"/>
        <v>0</v>
      </c>
      <c r="J24" s="9">
        <f t="shared" si="9"/>
        <v>0</v>
      </c>
      <c r="K24" s="9">
        <f t="shared" si="9"/>
        <v>0</v>
      </c>
      <c r="L24" s="9">
        <f t="shared" si="9"/>
        <v>0</v>
      </c>
      <c r="M24" s="9">
        <f t="shared" si="9"/>
        <v>0</v>
      </c>
      <c r="N24" s="9">
        <f t="shared" si="9"/>
        <v>0</v>
      </c>
      <c r="O24" s="9">
        <f t="shared" si="9"/>
        <v>0</v>
      </c>
      <c r="P24" s="9">
        <f t="shared" si="9"/>
        <v>0</v>
      </c>
      <c r="Q24" s="9">
        <f t="shared" si="9"/>
        <v>0</v>
      </c>
      <c r="R24" s="9">
        <f t="shared" si="9"/>
        <v>0</v>
      </c>
      <c r="S24" s="9">
        <f t="shared" si="9"/>
        <v>0</v>
      </c>
      <c r="T24" s="9">
        <f t="shared" si="9"/>
        <v>-168</v>
      </c>
      <c r="U24" s="9">
        <f t="shared" si="9"/>
        <v>0</v>
      </c>
      <c r="V24" s="9">
        <f t="shared" si="9"/>
        <v>0</v>
      </c>
    </row>
    <row r="25" spans="1:22" ht="14.25" customHeight="1" x14ac:dyDescent="0.2">
      <c r="A25" s="4"/>
      <c r="B25" s="7" t="s">
        <v>29</v>
      </c>
      <c r="C25" s="9">
        <f>C23/C22*100</f>
        <v>0</v>
      </c>
      <c r="D25" s="9">
        <f>D23/D22*100</f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19.5" x14ac:dyDescent="0.2">
      <c r="A26" s="13"/>
      <c r="B26" s="30" t="s">
        <v>83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4"/>
    </row>
    <row r="27" spans="1:22" ht="12.75" customHeight="1" x14ac:dyDescent="0.2">
      <c r="A27" s="4"/>
      <c r="B27" s="7" t="s">
        <v>23</v>
      </c>
      <c r="C27" s="9">
        <f t="shared" ref="C27:C32" si="10">D27+U27+V27</f>
        <v>0</v>
      </c>
      <c r="D27" s="9">
        <f t="shared" ref="D27:D32" si="11">E27+F27+P27+Q27+R27+S27+T27</f>
        <v>0</v>
      </c>
      <c r="E27" s="9"/>
      <c r="F27" s="9">
        <f t="shared" ref="F27:F32" si="12">G27+H27+I27+J27+K27+L27+M27+N27+O27</f>
        <v>0</v>
      </c>
      <c r="G27" s="4"/>
      <c r="H27" s="4"/>
      <c r="I27" s="4"/>
      <c r="J27" s="4"/>
      <c r="K27" s="4"/>
      <c r="L27" s="4"/>
      <c r="M27" s="4"/>
      <c r="N27" s="4"/>
      <c r="O27" s="9"/>
      <c r="P27" s="4"/>
      <c r="Q27" s="9"/>
      <c r="R27" s="4"/>
      <c r="S27" s="4"/>
      <c r="T27" s="4"/>
      <c r="U27" s="4"/>
      <c r="V27" s="4"/>
    </row>
    <row r="28" spans="1:22" ht="12.75" customHeight="1" x14ac:dyDescent="0.2">
      <c r="A28" s="4"/>
      <c r="B28" s="7" t="s">
        <v>24</v>
      </c>
      <c r="C28" s="9">
        <f t="shared" si="10"/>
        <v>0</v>
      </c>
      <c r="D28" s="9">
        <f t="shared" si="11"/>
        <v>0</v>
      </c>
      <c r="E28" s="9"/>
      <c r="F28" s="9">
        <f t="shared" si="12"/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2.75" customHeight="1" x14ac:dyDescent="0.2">
      <c r="A29" s="4"/>
      <c r="B29" s="7" t="s">
        <v>25</v>
      </c>
      <c r="C29" s="9">
        <f t="shared" si="10"/>
        <v>196.7</v>
      </c>
      <c r="D29" s="9">
        <f t="shared" si="11"/>
        <v>196.7</v>
      </c>
      <c r="E29" s="9"/>
      <c r="F29" s="9">
        <f t="shared" si="12"/>
        <v>0</v>
      </c>
      <c r="G29" s="4"/>
      <c r="H29" s="4"/>
      <c r="I29" s="4"/>
      <c r="J29" s="4"/>
      <c r="K29" s="4"/>
      <c r="L29" s="4"/>
      <c r="M29" s="4"/>
      <c r="N29" s="4"/>
      <c r="O29" s="9"/>
      <c r="P29" s="4"/>
      <c r="Q29" s="9"/>
      <c r="R29" s="4"/>
      <c r="S29" s="4"/>
      <c r="T29" s="9">
        <v>196.7</v>
      </c>
      <c r="U29" s="4"/>
      <c r="V29" s="4"/>
    </row>
    <row r="30" spans="1:22" ht="12.75" customHeight="1" x14ac:dyDescent="0.2">
      <c r="A30" s="4"/>
      <c r="B30" s="8" t="s">
        <v>38</v>
      </c>
      <c r="C30" s="9">
        <f t="shared" si="10"/>
        <v>522.70000000000005</v>
      </c>
      <c r="D30" s="9">
        <f t="shared" si="11"/>
        <v>522.70000000000005</v>
      </c>
      <c r="E30" s="9"/>
      <c r="F30" s="9">
        <f t="shared" si="12"/>
        <v>0</v>
      </c>
      <c r="G30" s="4"/>
      <c r="H30" s="4"/>
      <c r="I30" s="4"/>
      <c r="J30" s="4"/>
      <c r="K30" s="4"/>
      <c r="L30" s="4"/>
      <c r="M30" s="4"/>
      <c r="N30" s="4"/>
      <c r="O30" s="9"/>
      <c r="P30" s="9"/>
      <c r="Q30" s="9"/>
      <c r="R30" s="4"/>
      <c r="S30" s="4"/>
      <c r="T30" s="9">
        <v>522.70000000000005</v>
      </c>
      <c r="U30" s="4"/>
      <c r="V30" s="4"/>
    </row>
    <row r="31" spans="1:22" ht="12.75" customHeight="1" x14ac:dyDescent="0.2">
      <c r="A31" s="4"/>
      <c r="B31" s="8" t="s">
        <v>26</v>
      </c>
      <c r="C31" s="9">
        <f t="shared" si="10"/>
        <v>719.40000000000009</v>
      </c>
      <c r="D31" s="9">
        <f t="shared" si="11"/>
        <v>719.40000000000009</v>
      </c>
      <c r="E31" s="9">
        <f>E27+E28+E29+E30</f>
        <v>0</v>
      </c>
      <c r="F31" s="9">
        <f t="shared" si="12"/>
        <v>0</v>
      </c>
      <c r="G31" s="9">
        <f t="shared" ref="G31:V31" si="13">G27+G28+G29+G30</f>
        <v>0</v>
      </c>
      <c r="H31" s="9">
        <f t="shared" si="13"/>
        <v>0</v>
      </c>
      <c r="I31" s="9">
        <f t="shared" si="13"/>
        <v>0</v>
      </c>
      <c r="J31" s="9">
        <f t="shared" si="13"/>
        <v>0</v>
      </c>
      <c r="K31" s="9">
        <f t="shared" si="13"/>
        <v>0</v>
      </c>
      <c r="L31" s="9">
        <f t="shared" si="13"/>
        <v>0</v>
      </c>
      <c r="M31" s="9">
        <f t="shared" si="13"/>
        <v>0</v>
      </c>
      <c r="N31" s="9">
        <f t="shared" si="13"/>
        <v>0</v>
      </c>
      <c r="O31" s="9">
        <f t="shared" si="13"/>
        <v>0</v>
      </c>
      <c r="P31" s="9">
        <f t="shared" si="13"/>
        <v>0</v>
      </c>
      <c r="Q31" s="9">
        <f t="shared" si="13"/>
        <v>0</v>
      </c>
      <c r="R31" s="9">
        <f t="shared" si="13"/>
        <v>0</v>
      </c>
      <c r="S31" s="9">
        <f t="shared" si="13"/>
        <v>0</v>
      </c>
      <c r="T31" s="9">
        <f t="shared" si="13"/>
        <v>719.40000000000009</v>
      </c>
      <c r="U31" s="9">
        <f t="shared" si="13"/>
        <v>0</v>
      </c>
      <c r="V31" s="9">
        <f t="shared" si="13"/>
        <v>0</v>
      </c>
    </row>
    <row r="32" spans="1:22" ht="12.75" customHeight="1" x14ac:dyDescent="0.2">
      <c r="A32" s="4"/>
      <c r="B32" s="7" t="s">
        <v>27</v>
      </c>
      <c r="C32" s="9">
        <f t="shared" si="10"/>
        <v>101</v>
      </c>
      <c r="D32" s="9">
        <f t="shared" si="11"/>
        <v>101</v>
      </c>
      <c r="E32" s="9"/>
      <c r="F32" s="9">
        <f t="shared" si="12"/>
        <v>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9"/>
      <c r="R32" s="4"/>
      <c r="S32" s="4"/>
      <c r="T32" s="9">
        <v>101</v>
      </c>
      <c r="U32" s="4"/>
      <c r="V32" s="4"/>
    </row>
    <row r="33" spans="1:22" ht="12.75" customHeight="1" x14ac:dyDescent="0.2">
      <c r="A33" s="4"/>
      <c r="B33" s="7" t="s">
        <v>28</v>
      </c>
      <c r="C33" s="9">
        <f t="shared" ref="C33:V33" si="14">C32-C31</f>
        <v>-618.40000000000009</v>
      </c>
      <c r="D33" s="9">
        <f t="shared" si="14"/>
        <v>-618.40000000000009</v>
      </c>
      <c r="E33" s="9">
        <f t="shared" si="14"/>
        <v>0</v>
      </c>
      <c r="F33" s="9">
        <f t="shared" si="14"/>
        <v>0</v>
      </c>
      <c r="G33" s="9">
        <f t="shared" si="14"/>
        <v>0</v>
      </c>
      <c r="H33" s="9">
        <f t="shared" si="14"/>
        <v>0</v>
      </c>
      <c r="I33" s="9">
        <f t="shared" si="14"/>
        <v>0</v>
      </c>
      <c r="J33" s="9">
        <f t="shared" si="14"/>
        <v>0</v>
      </c>
      <c r="K33" s="9">
        <f t="shared" si="14"/>
        <v>0</v>
      </c>
      <c r="L33" s="9">
        <f t="shared" si="14"/>
        <v>0</v>
      </c>
      <c r="M33" s="9">
        <f t="shared" si="14"/>
        <v>0</v>
      </c>
      <c r="N33" s="9">
        <f t="shared" si="14"/>
        <v>0</v>
      </c>
      <c r="O33" s="9">
        <f t="shared" si="14"/>
        <v>0</v>
      </c>
      <c r="P33" s="9">
        <f t="shared" si="14"/>
        <v>0</v>
      </c>
      <c r="Q33" s="9">
        <f t="shared" si="14"/>
        <v>0</v>
      </c>
      <c r="R33" s="9">
        <f t="shared" si="14"/>
        <v>0</v>
      </c>
      <c r="S33" s="9">
        <f t="shared" si="14"/>
        <v>0</v>
      </c>
      <c r="T33" s="9">
        <f t="shared" si="14"/>
        <v>-618.40000000000009</v>
      </c>
      <c r="U33" s="9">
        <f t="shared" si="14"/>
        <v>0</v>
      </c>
      <c r="V33" s="9">
        <f t="shared" si="14"/>
        <v>0</v>
      </c>
    </row>
    <row r="34" spans="1:22" ht="12.75" customHeight="1" x14ac:dyDescent="0.2">
      <c r="A34" s="4"/>
      <c r="B34" s="7" t="s">
        <v>29</v>
      </c>
      <c r="C34" s="9">
        <f>C32/C31*100</f>
        <v>14.039477342229635</v>
      </c>
      <c r="D34" s="9">
        <f>D32/D31*100</f>
        <v>14.039477342229635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>
        <f>T32/T31*100</f>
        <v>14.039477342229635</v>
      </c>
      <c r="U34" s="20"/>
      <c r="V34" s="9"/>
    </row>
  </sheetData>
  <mergeCells count="16">
    <mergeCell ref="A2:A6"/>
    <mergeCell ref="D2:T2"/>
    <mergeCell ref="D3:D5"/>
    <mergeCell ref="E3:E5"/>
    <mergeCell ref="F4:F5"/>
    <mergeCell ref="P3:P5"/>
    <mergeCell ref="Q3:Q5"/>
    <mergeCell ref="R3:R5"/>
    <mergeCell ref="F3:O3"/>
    <mergeCell ref="G4:O4"/>
    <mergeCell ref="B2:B6"/>
    <mergeCell ref="C2:C5"/>
    <mergeCell ref="V2:V5"/>
    <mergeCell ref="S3:S5"/>
    <mergeCell ref="T3:T5"/>
    <mergeCell ref="U2:U5"/>
  </mergeCells>
  <phoneticPr fontId="1" type="noConversion"/>
  <pageMargins left="0.17" right="0.2" top="0.19" bottom="0.16" header="0.17" footer="0.16"/>
  <pageSetup paperSize="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34"/>
  <sheetViews>
    <sheetView showZeros="0" zoomScale="110" zoomScaleNormal="110" workbookViewId="0">
      <pane ySplit="6" topLeftCell="A13" activePane="bottomLeft" state="frozen"/>
      <selection activeCell="C35" sqref="C35"/>
      <selection pane="bottomLeft" activeCell="C35" sqref="C35"/>
    </sheetView>
  </sheetViews>
  <sheetFormatPr defaultRowHeight="11.25" x14ac:dyDescent="0.2"/>
  <cols>
    <col min="1" max="1" width="3" style="1" customWidth="1"/>
    <col min="2" max="2" width="30" style="1" customWidth="1"/>
    <col min="3" max="3" width="6.140625" style="2" customWidth="1"/>
    <col min="4" max="4" width="5.85546875" style="2" customWidth="1"/>
    <col min="5" max="5" width="5.28515625" style="2" customWidth="1"/>
    <col min="6" max="6" width="5.42578125" style="2" customWidth="1"/>
    <col min="7" max="7" width="7.28515625" style="2" customWidth="1"/>
    <col min="8" max="8" width="5.140625" style="2" customWidth="1"/>
    <col min="9" max="9" width="4.85546875" style="2" customWidth="1"/>
    <col min="10" max="10" width="5.7109375" style="2" customWidth="1"/>
    <col min="11" max="11" width="4.7109375" style="2" customWidth="1"/>
    <col min="12" max="12" width="5.140625" style="2" customWidth="1"/>
    <col min="13" max="13" width="8.42578125" style="2" customWidth="1"/>
    <col min="14" max="14" width="8" style="2" customWidth="1"/>
    <col min="15" max="15" width="8.140625" style="2" customWidth="1"/>
    <col min="16" max="19" width="4.140625" style="2" customWidth="1"/>
    <col min="20" max="20" width="5.140625" style="2" customWidth="1"/>
    <col min="21" max="21" width="4.85546875" style="2" customWidth="1"/>
    <col min="22" max="22" width="4.42578125" style="2" customWidth="1"/>
    <col min="23" max="23" width="9.140625" style="2"/>
    <col min="24" max="16384" width="9.140625" style="1"/>
  </cols>
  <sheetData>
    <row r="1" spans="1:23" ht="11.25" customHeight="1" x14ac:dyDescent="0.2">
      <c r="A1" s="5"/>
      <c r="B1" s="14" t="s">
        <v>183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">
        <v>15</v>
      </c>
    </row>
    <row r="2" spans="1:23" ht="12.75" customHeight="1" x14ac:dyDescent="0.2">
      <c r="A2" s="83" t="s">
        <v>0</v>
      </c>
      <c r="B2" s="83" t="s">
        <v>1</v>
      </c>
      <c r="C2" s="85" t="s">
        <v>22</v>
      </c>
      <c r="D2" s="93" t="s">
        <v>16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85" t="s">
        <v>15</v>
      </c>
      <c r="V2" s="85" t="s">
        <v>21</v>
      </c>
      <c r="W2" s="1"/>
    </row>
    <row r="3" spans="1:23" ht="13.5" customHeight="1" x14ac:dyDescent="0.2">
      <c r="A3" s="83"/>
      <c r="B3" s="83"/>
      <c r="C3" s="85"/>
      <c r="D3" s="85" t="s">
        <v>20</v>
      </c>
      <c r="E3" s="85" t="s">
        <v>2</v>
      </c>
      <c r="F3" s="84" t="s">
        <v>17</v>
      </c>
      <c r="G3" s="84"/>
      <c r="H3" s="84"/>
      <c r="I3" s="84"/>
      <c r="J3" s="84"/>
      <c r="K3" s="84"/>
      <c r="L3" s="84"/>
      <c r="M3" s="84"/>
      <c r="N3" s="84"/>
      <c r="O3" s="84"/>
      <c r="P3" s="85" t="s">
        <v>11</v>
      </c>
      <c r="Q3" s="85" t="s">
        <v>12</v>
      </c>
      <c r="R3" s="85" t="s">
        <v>13</v>
      </c>
      <c r="S3" s="85" t="s">
        <v>14</v>
      </c>
      <c r="T3" s="85" t="s">
        <v>47</v>
      </c>
      <c r="U3" s="85"/>
      <c r="V3" s="85"/>
      <c r="W3" s="1"/>
    </row>
    <row r="4" spans="1:23" ht="12" customHeight="1" x14ac:dyDescent="0.2">
      <c r="A4" s="83"/>
      <c r="B4" s="83"/>
      <c r="C4" s="85"/>
      <c r="D4" s="85"/>
      <c r="E4" s="85"/>
      <c r="F4" s="85" t="s">
        <v>19</v>
      </c>
      <c r="G4" s="84" t="s">
        <v>18</v>
      </c>
      <c r="H4" s="84"/>
      <c r="I4" s="84"/>
      <c r="J4" s="84"/>
      <c r="K4" s="84"/>
      <c r="L4" s="84"/>
      <c r="M4" s="84"/>
      <c r="N4" s="84"/>
      <c r="O4" s="84"/>
      <c r="P4" s="85"/>
      <c r="Q4" s="85"/>
      <c r="R4" s="85"/>
      <c r="S4" s="85"/>
      <c r="T4" s="85"/>
      <c r="U4" s="85"/>
      <c r="V4" s="85"/>
      <c r="W4" s="1"/>
    </row>
    <row r="5" spans="1:23" ht="111" customHeight="1" x14ac:dyDescent="0.2">
      <c r="A5" s="83"/>
      <c r="B5" s="83"/>
      <c r="C5" s="85"/>
      <c r="D5" s="85"/>
      <c r="E5" s="85"/>
      <c r="F5" s="85"/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52</v>
      </c>
      <c r="O5" s="3" t="s">
        <v>10</v>
      </c>
      <c r="P5" s="85"/>
      <c r="Q5" s="85"/>
      <c r="R5" s="85"/>
      <c r="S5" s="85"/>
      <c r="T5" s="85"/>
      <c r="U5" s="85"/>
      <c r="V5" s="85"/>
    </row>
    <row r="6" spans="1:23" x14ac:dyDescent="0.2">
      <c r="A6" s="83"/>
      <c r="B6" s="83"/>
      <c r="C6" s="4">
        <v>1</v>
      </c>
      <c r="D6" s="4">
        <v>2</v>
      </c>
      <c r="E6" s="4">
        <v>21</v>
      </c>
      <c r="F6" s="4">
        <v>22</v>
      </c>
      <c r="G6" s="4">
        <v>221</v>
      </c>
      <c r="H6" s="4">
        <v>222</v>
      </c>
      <c r="I6" s="4">
        <v>223</v>
      </c>
      <c r="J6" s="4">
        <v>224</v>
      </c>
      <c r="K6" s="4">
        <v>225</v>
      </c>
      <c r="L6" s="4">
        <v>226</v>
      </c>
      <c r="M6" s="4">
        <v>227</v>
      </c>
      <c r="N6" s="4">
        <v>228</v>
      </c>
      <c r="O6" s="4">
        <v>229</v>
      </c>
      <c r="P6" s="4">
        <v>23</v>
      </c>
      <c r="Q6" s="4">
        <v>24</v>
      </c>
      <c r="R6" s="4">
        <v>25</v>
      </c>
      <c r="S6" s="4">
        <v>26</v>
      </c>
      <c r="T6" s="4">
        <v>27</v>
      </c>
      <c r="U6" s="4">
        <v>28</v>
      </c>
      <c r="V6" s="4">
        <v>29</v>
      </c>
      <c r="W6" s="1"/>
    </row>
    <row r="7" spans="1:23" ht="15.75" customHeight="1" x14ac:dyDescent="0.2">
      <c r="A7" s="4">
        <v>1</v>
      </c>
      <c r="B7" s="4">
        <v>2</v>
      </c>
      <c r="C7" s="4">
        <v>4</v>
      </c>
      <c r="D7" s="4">
        <v>5</v>
      </c>
      <c r="E7" s="4">
        <v>6</v>
      </c>
      <c r="F7" s="4">
        <v>7</v>
      </c>
      <c r="G7" s="4">
        <v>8</v>
      </c>
      <c r="H7" s="4">
        <v>9</v>
      </c>
      <c r="I7" s="4">
        <v>10</v>
      </c>
      <c r="J7" s="4">
        <v>11</v>
      </c>
      <c r="K7" s="4">
        <v>12</v>
      </c>
      <c r="L7" s="4">
        <v>13</v>
      </c>
      <c r="M7" s="4">
        <v>14</v>
      </c>
      <c r="N7" s="4">
        <v>15</v>
      </c>
      <c r="O7" s="4">
        <v>16</v>
      </c>
      <c r="P7" s="4">
        <v>17</v>
      </c>
      <c r="Q7" s="4">
        <v>18</v>
      </c>
      <c r="R7" s="4">
        <v>19</v>
      </c>
      <c r="S7" s="4">
        <v>20</v>
      </c>
      <c r="T7" s="4">
        <v>21</v>
      </c>
      <c r="U7" s="4">
        <v>22</v>
      </c>
      <c r="V7" s="4">
        <v>23</v>
      </c>
    </row>
    <row r="8" spans="1:23" ht="27.75" customHeight="1" x14ac:dyDescent="0.2">
      <c r="A8" s="4"/>
      <c r="B8" s="61" t="s">
        <v>174</v>
      </c>
      <c r="C8" s="9"/>
      <c r="D8" s="9"/>
      <c r="E8" s="9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3" ht="12.75" customHeight="1" x14ac:dyDescent="0.2">
      <c r="A9" s="4"/>
      <c r="B9" s="7" t="s">
        <v>23</v>
      </c>
      <c r="C9" s="9">
        <f t="shared" ref="C9:C14" si="0">D9+U9+V9</f>
        <v>0</v>
      </c>
      <c r="D9" s="9">
        <f t="shared" ref="D9:D14" si="1">E9+F9+P9+Q9+R9+S9+T9</f>
        <v>0</v>
      </c>
      <c r="E9" s="9"/>
      <c r="F9" s="9">
        <f t="shared" ref="F9:F14" si="2">G9+H9+I9+J9+K9+L9+M9+N9+O9</f>
        <v>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3" ht="12.75" customHeight="1" x14ac:dyDescent="0.2">
      <c r="A10" s="4"/>
      <c r="B10" s="7" t="s">
        <v>24</v>
      </c>
      <c r="C10" s="9">
        <f t="shared" si="0"/>
        <v>0</v>
      </c>
      <c r="D10" s="9">
        <f t="shared" si="1"/>
        <v>0</v>
      </c>
      <c r="E10" s="9"/>
      <c r="F10" s="9">
        <f t="shared" si="2"/>
        <v>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3" ht="12.75" customHeight="1" x14ac:dyDescent="0.2">
      <c r="A11" s="4"/>
      <c r="B11" s="7" t="s">
        <v>25</v>
      </c>
      <c r="C11" s="9">
        <f t="shared" si="0"/>
        <v>24</v>
      </c>
      <c r="D11" s="9">
        <f t="shared" si="1"/>
        <v>24</v>
      </c>
      <c r="E11" s="9"/>
      <c r="F11" s="9">
        <f t="shared" si="2"/>
        <v>0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>
        <v>24</v>
      </c>
      <c r="U11" s="9"/>
      <c r="V11" s="9"/>
    </row>
    <row r="12" spans="1:23" ht="12.75" customHeight="1" x14ac:dyDescent="0.2">
      <c r="A12" s="4"/>
      <c r="B12" s="8" t="s">
        <v>38</v>
      </c>
      <c r="C12" s="9">
        <f t="shared" si="0"/>
        <v>-4</v>
      </c>
      <c r="D12" s="9">
        <f t="shared" si="1"/>
        <v>-4</v>
      </c>
      <c r="E12" s="9"/>
      <c r="F12" s="9">
        <f t="shared" si="2"/>
        <v>0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>
        <v>-4</v>
      </c>
      <c r="U12" s="9"/>
      <c r="V12" s="9"/>
    </row>
    <row r="13" spans="1:23" ht="12.75" customHeight="1" x14ac:dyDescent="0.2">
      <c r="A13" s="4"/>
      <c r="B13" s="8" t="s">
        <v>26</v>
      </c>
      <c r="C13" s="9">
        <f t="shared" si="0"/>
        <v>20</v>
      </c>
      <c r="D13" s="9">
        <f t="shared" si="1"/>
        <v>20</v>
      </c>
      <c r="E13" s="9">
        <f>E9+E10+E11+E12</f>
        <v>0</v>
      </c>
      <c r="F13" s="9">
        <f t="shared" si="2"/>
        <v>0</v>
      </c>
      <c r="G13" s="9">
        <f t="shared" ref="G13:V13" si="3">G9+G10+G11+G12</f>
        <v>0</v>
      </c>
      <c r="H13" s="9">
        <f t="shared" si="3"/>
        <v>0</v>
      </c>
      <c r="I13" s="9">
        <f t="shared" si="3"/>
        <v>0</v>
      </c>
      <c r="J13" s="9">
        <f t="shared" si="3"/>
        <v>0</v>
      </c>
      <c r="K13" s="9">
        <f t="shared" si="3"/>
        <v>0</v>
      </c>
      <c r="L13" s="9">
        <f t="shared" si="3"/>
        <v>0</v>
      </c>
      <c r="M13" s="9">
        <f t="shared" si="3"/>
        <v>0</v>
      </c>
      <c r="N13" s="9">
        <f t="shared" si="3"/>
        <v>0</v>
      </c>
      <c r="O13" s="9">
        <f t="shared" si="3"/>
        <v>0</v>
      </c>
      <c r="P13" s="9">
        <f t="shared" si="3"/>
        <v>0</v>
      </c>
      <c r="Q13" s="9">
        <f t="shared" si="3"/>
        <v>0</v>
      </c>
      <c r="R13" s="9">
        <f t="shared" si="3"/>
        <v>0</v>
      </c>
      <c r="S13" s="9">
        <f t="shared" si="3"/>
        <v>0</v>
      </c>
      <c r="T13" s="9">
        <f t="shared" si="3"/>
        <v>20</v>
      </c>
      <c r="U13" s="9">
        <f t="shared" si="3"/>
        <v>0</v>
      </c>
      <c r="V13" s="9">
        <f t="shared" si="3"/>
        <v>0</v>
      </c>
    </row>
    <row r="14" spans="1:23" ht="12.75" customHeight="1" x14ac:dyDescent="0.2">
      <c r="A14" s="4"/>
      <c r="B14" s="7" t="s">
        <v>27</v>
      </c>
      <c r="C14" s="9">
        <f t="shared" si="0"/>
        <v>0</v>
      </c>
      <c r="D14" s="9">
        <f t="shared" si="1"/>
        <v>0</v>
      </c>
      <c r="E14" s="9"/>
      <c r="F14" s="9">
        <f t="shared" si="2"/>
        <v>0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3" ht="12.75" customHeight="1" x14ac:dyDescent="0.2">
      <c r="A15" s="4"/>
      <c r="B15" s="7" t="s">
        <v>28</v>
      </c>
      <c r="C15" s="9">
        <f t="shared" ref="C15:V15" si="4">C14-C13</f>
        <v>-20</v>
      </c>
      <c r="D15" s="9">
        <f t="shared" si="4"/>
        <v>-20</v>
      </c>
      <c r="E15" s="9">
        <f t="shared" si="4"/>
        <v>0</v>
      </c>
      <c r="F15" s="9">
        <f t="shared" si="4"/>
        <v>0</v>
      </c>
      <c r="G15" s="9">
        <f t="shared" si="4"/>
        <v>0</v>
      </c>
      <c r="H15" s="9">
        <f t="shared" si="4"/>
        <v>0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0</v>
      </c>
      <c r="M15" s="9">
        <f t="shared" si="4"/>
        <v>0</v>
      </c>
      <c r="N15" s="9">
        <f t="shared" si="4"/>
        <v>0</v>
      </c>
      <c r="O15" s="9">
        <f t="shared" si="4"/>
        <v>0</v>
      </c>
      <c r="P15" s="9">
        <f t="shared" si="4"/>
        <v>0</v>
      </c>
      <c r="Q15" s="9">
        <f t="shared" si="4"/>
        <v>0</v>
      </c>
      <c r="R15" s="9">
        <f t="shared" si="4"/>
        <v>0</v>
      </c>
      <c r="S15" s="9">
        <f t="shared" si="4"/>
        <v>0</v>
      </c>
      <c r="T15" s="9">
        <f t="shared" si="4"/>
        <v>-20</v>
      </c>
      <c r="U15" s="9">
        <f t="shared" si="4"/>
        <v>0</v>
      </c>
      <c r="V15" s="9">
        <f t="shared" si="4"/>
        <v>0</v>
      </c>
    </row>
    <row r="16" spans="1:23" ht="12.75" customHeight="1" x14ac:dyDescent="0.2">
      <c r="A16" s="4"/>
      <c r="B16" s="7" t="s">
        <v>29</v>
      </c>
      <c r="C16" s="9">
        <f>C14/C13*100</f>
        <v>0</v>
      </c>
      <c r="D16" s="9">
        <f>D14/D13*100</f>
        <v>0</v>
      </c>
      <c r="E16" s="9"/>
      <c r="F16" s="20"/>
      <c r="G16" s="9"/>
      <c r="H16" s="9"/>
      <c r="I16" s="9"/>
      <c r="J16" s="9"/>
      <c r="K16" s="9"/>
      <c r="L16" s="9"/>
      <c r="M16" s="9"/>
      <c r="N16" s="9"/>
      <c r="O16" s="20"/>
      <c r="P16" s="9"/>
      <c r="Q16" s="9"/>
      <c r="R16" s="9"/>
      <c r="S16" s="9"/>
      <c r="T16" s="9"/>
      <c r="U16" s="9"/>
      <c r="V16" s="9"/>
    </row>
    <row r="17" spans="1:22" ht="28.5" customHeight="1" x14ac:dyDescent="0.2">
      <c r="A17" s="4"/>
      <c r="B17" s="28" t="s">
        <v>84</v>
      </c>
      <c r="C17" s="9"/>
      <c r="D17" s="9"/>
      <c r="E17" s="9"/>
      <c r="F17" s="9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12" customHeight="1" x14ac:dyDescent="0.2">
      <c r="A18" s="4"/>
      <c r="B18" s="21" t="s">
        <v>23</v>
      </c>
      <c r="C18" s="9">
        <f t="shared" ref="C18:C23" si="5">D18+U18+V18</f>
        <v>0</v>
      </c>
      <c r="D18" s="9">
        <f t="shared" ref="D18:D23" si="6">E18+F18+P18+Q18+R18+S18+T18</f>
        <v>0</v>
      </c>
      <c r="E18" s="9"/>
      <c r="F18" s="9">
        <f t="shared" ref="F18:F23" si="7">G18+H18+I18+J18+K18+L18+M18+N18+O18</f>
        <v>0</v>
      </c>
      <c r="G18" s="4"/>
      <c r="H18" s="4"/>
      <c r="I18" s="4"/>
      <c r="J18" s="4"/>
      <c r="K18" s="4"/>
      <c r="L18" s="4"/>
      <c r="M18" s="4"/>
      <c r="N18" s="4"/>
      <c r="O18" s="9"/>
      <c r="P18" s="4"/>
      <c r="Q18" s="9"/>
      <c r="R18" s="4"/>
      <c r="S18" s="4"/>
      <c r="T18" s="4"/>
      <c r="U18" s="9"/>
      <c r="V18" s="4"/>
    </row>
    <row r="19" spans="1:22" ht="12" customHeight="1" x14ac:dyDescent="0.2">
      <c r="A19" s="4"/>
      <c r="B19" s="21" t="s">
        <v>24</v>
      </c>
      <c r="C19" s="9">
        <f t="shared" si="5"/>
        <v>0</v>
      </c>
      <c r="D19" s="9">
        <f t="shared" si="6"/>
        <v>0</v>
      </c>
      <c r="E19" s="9"/>
      <c r="F19" s="9">
        <f t="shared" si="7"/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9"/>
      <c r="V19" s="4"/>
    </row>
    <row r="20" spans="1:22" ht="12" customHeight="1" x14ac:dyDescent="0.2">
      <c r="A20" s="4"/>
      <c r="B20" s="21" t="s">
        <v>25</v>
      </c>
      <c r="C20" s="9">
        <f t="shared" si="5"/>
        <v>18</v>
      </c>
      <c r="D20" s="9">
        <f t="shared" si="6"/>
        <v>18</v>
      </c>
      <c r="E20" s="9"/>
      <c r="F20" s="9">
        <f t="shared" si="7"/>
        <v>0</v>
      </c>
      <c r="G20" s="4"/>
      <c r="H20" s="4"/>
      <c r="I20" s="4"/>
      <c r="J20" s="4"/>
      <c r="K20" s="4"/>
      <c r="L20" s="4"/>
      <c r="M20" s="4"/>
      <c r="N20" s="4"/>
      <c r="O20" s="9"/>
      <c r="P20" s="4"/>
      <c r="Q20" s="9"/>
      <c r="R20" s="4"/>
      <c r="S20" s="4"/>
      <c r="T20" s="9">
        <v>18</v>
      </c>
      <c r="U20" s="9"/>
      <c r="V20" s="4"/>
    </row>
    <row r="21" spans="1:22" ht="12" customHeight="1" x14ac:dyDescent="0.2">
      <c r="A21" s="4"/>
      <c r="B21" s="22" t="s">
        <v>38</v>
      </c>
      <c r="C21" s="9">
        <f t="shared" si="5"/>
        <v>-18</v>
      </c>
      <c r="D21" s="9">
        <f t="shared" si="6"/>
        <v>-18</v>
      </c>
      <c r="E21" s="9"/>
      <c r="F21" s="9">
        <f t="shared" si="7"/>
        <v>0</v>
      </c>
      <c r="G21" s="4"/>
      <c r="H21" s="4"/>
      <c r="I21" s="4"/>
      <c r="J21" s="4"/>
      <c r="K21" s="4"/>
      <c r="L21" s="4"/>
      <c r="M21" s="4"/>
      <c r="N21" s="4"/>
      <c r="O21" s="9"/>
      <c r="P21" s="4"/>
      <c r="Q21" s="9"/>
      <c r="R21" s="4"/>
      <c r="S21" s="4"/>
      <c r="T21" s="9">
        <v>-18</v>
      </c>
      <c r="U21" s="4"/>
      <c r="V21" s="4"/>
    </row>
    <row r="22" spans="1:22" ht="12" customHeight="1" x14ac:dyDescent="0.2">
      <c r="A22" s="4"/>
      <c r="B22" s="8" t="s">
        <v>26</v>
      </c>
      <c r="C22" s="9">
        <f t="shared" si="5"/>
        <v>0</v>
      </c>
      <c r="D22" s="9">
        <f t="shared" si="6"/>
        <v>0</v>
      </c>
      <c r="E22" s="9">
        <f>E18+E19+E20+E21</f>
        <v>0</v>
      </c>
      <c r="F22" s="9">
        <f t="shared" si="7"/>
        <v>0</v>
      </c>
      <c r="G22" s="9">
        <f t="shared" ref="G22:V22" si="8">G18+G19+G20+G21</f>
        <v>0</v>
      </c>
      <c r="H22" s="9">
        <f t="shared" si="8"/>
        <v>0</v>
      </c>
      <c r="I22" s="9">
        <f t="shared" si="8"/>
        <v>0</v>
      </c>
      <c r="J22" s="9">
        <f t="shared" si="8"/>
        <v>0</v>
      </c>
      <c r="K22" s="9">
        <f t="shared" si="8"/>
        <v>0</v>
      </c>
      <c r="L22" s="9">
        <f t="shared" si="8"/>
        <v>0</v>
      </c>
      <c r="M22" s="9">
        <f t="shared" si="8"/>
        <v>0</v>
      </c>
      <c r="N22" s="9">
        <f t="shared" si="8"/>
        <v>0</v>
      </c>
      <c r="O22" s="9">
        <f t="shared" si="8"/>
        <v>0</v>
      </c>
      <c r="P22" s="9">
        <f t="shared" si="8"/>
        <v>0</v>
      </c>
      <c r="Q22" s="9">
        <f t="shared" si="8"/>
        <v>0</v>
      </c>
      <c r="R22" s="9">
        <f t="shared" si="8"/>
        <v>0</v>
      </c>
      <c r="S22" s="9">
        <f t="shared" si="8"/>
        <v>0</v>
      </c>
      <c r="T22" s="9">
        <f t="shared" si="8"/>
        <v>0</v>
      </c>
      <c r="U22" s="9">
        <f t="shared" si="8"/>
        <v>0</v>
      </c>
      <c r="V22" s="9">
        <f t="shared" si="8"/>
        <v>0</v>
      </c>
    </row>
    <row r="23" spans="1:22" ht="12" customHeight="1" x14ac:dyDescent="0.2">
      <c r="A23" s="4"/>
      <c r="B23" s="7" t="s">
        <v>27</v>
      </c>
      <c r="C23" s="9">
        <f t="shared" si="5"/>
        <v>0</v>
      </c>
      <c r="D23" s="9">
        <f t="shared" si="6"/>
        <v>0</v>
      </c>
      <c r="E23" s="9"/>
      <c r="F23" s="9">
        <f t="shared" si="7"/>
        <v>0</v>
      </c>
      <c r="G23" s="4"/>
      <c r="H23" s="4"/>
      <c r="I23" s="4"/>
      <c r="J23" s="4"/>
      <c r="K23" s="4"/>
      <c r="L23" s="4"/>
      <c r="M23" s="4"/>
      <c r="N23" s="4"/>
      <c r="O23" s="9"/>
      <c r="P23" s="4"/>
      <c r="Q23" s="9"/>
      <c r="R23" s="4"/>
      <c r="S23" s="4"/>
      <c r="T23" s="4"/>
      <c r="U23" s="9"/>
      <c r="V23" s="4"/>
    </row>
    <row r="24" spans="1:22" ht="12" customHeight="1" x14ac:dyDescent="0.2">
      <c r="A24" s="4"/>
      <c r="B24" s="7" t="s">
        <v>28</v>
      </c>
      <c r="C24" s="9">
        <f t="shared" ref="C24:V24" si="9">C23-C22</f>
        <v>0</v>
      </c>
      <c r="D24" s="9">
        <f t="shared" si="9"/>
        <v>0</v>
      </c>
      <c r="E24" s="9">
        <f t="shared" si="9"/>
        <v>0</v>
      </c>
      <c r="F24" s="9">
        <f t="shared" si="9"/>
        <v>0</v>
      </c>
      <c r="G24" s="9">
        <f t="shared" si="9"/>
        <v>0</v>
      </c>
      <c r="H24" s="9">
        <f t="shared" si="9"/>
        <v>0</v>
      </c>
      <c r="I24" s="9">
        <f t="shared" si="9"/>
        <v>0</v>
      </c>
      <c r="J24" s="9">
        <f t="shared" si="9"/>
        <v>0</v>
      </c>
      <c r="K24" s="9">
        <f t="shared" si="9"/>
        <v>0</v>
      </c>
      <c r="L24" s="9">
        <f t="shared" si="9"/>
        <v>0</v>
      </c>
      <c r="M24" s="9">
        <f t="shared" si="9"/>
        <v>0</v>
      </c>
      <c r="N24" s="9">
        <f t="shared" si="9"/>
        <v>0</v>
      </c>
      <c r="O24" s="9">
        <f t="shared" si="9"/>
        <v>0</v>
      </c>
      <c r="P24" s="9">
        <f t="shared" si="9"/>
        <v>0</v>
      </c>
      <c r="Q24" s="9">
        <f t="shared" si="9"/>
        <v>0</v>
      </c>
      <c r="R24" s="9">
        <f t="shared" si="9"/>
        <v>0</v>
      </c>
      <c r="S24" s="9">
        <f t="shared" si="9"/>
        <v>0</v>
      </c>
      <c r="T24" s="9">
        <f t="shared" si="9"/>
        <v>0</v>
      </c>
      <c r="U24" s="9">
        <f t="shared" si="9"/>
        <v>0</v>
      </c>
      <c r="V24" s="9">
        <f t="shared" si="9"/>
        <v>0</v>
      </c>
    </row>
    <row r="25" spans="1:22" ht="12" customHeight="1" x14ac:dyDescent="0.2">
      <c r="A25" s="4"/>
      <c r="B25" s="7" t="s">
        <v>29</v>
      </c>
      <c r="C25" s="9"/>
      <c r="D25" s="9"/>
      <c r="E25" s="9"/>
      <c r="F25" s="20"/>
      <c r="G25" s="9"/>
      <c r="H25" s="9"/>
      <c r="I25" s="9"/>
      <c r="J25" s="9"/>
      <c r="K25" s="9"/>
      <c r="L25" s="9"/>
      <c r="M25" s="9"/>
      <c r="N25" s="9"/>
      <c r="O25" s="20"/>
      <c r="P25" s="9"/>
      <c r="Q25" s="9"/>
      <c r="R25" s="9"/>
      <c r="S25" s="9"/>
      <c r="T25" s="9"/>
      <c r="U25" s="9"/>
      <c r="V25" s="9"/>
    </row>
    <row r="26" spans="1:22" ht="39" customHeight="1" x14ac:dyDescent="0.2">
      <c r="A26" s="13"/>
      <c r="B26" s="28" t="s">
        <v>168</v>
      </c>
      <c r="C26" s="9"/>
      <c r="D26" s="9"/>
      <c r="E26" s="9"/>
      <c r="F26" s="9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12.75" customHeight="1" x14ac:dyDescent="0.2">
      <c r="A27" s="4"/>
      <c r="B27" s="21" t="s">
        <v>23</v>
      </c>
      <c r="C27" s="9">
        <f t="shared" ref="C27:C32" si="10">D27+U27+V27</f>
        <v>0</v>
      </c>
      <c r="D27" s="9">
        <f t="shared" ref="D27:D32" si="11">E27+F27+P27+Q27+R27+S27+T27</f>
        <v>0</v>
      </c>
      <c r="E27" s="9"/>
      <c r="F27" s="9">
        <f t="shared" ref="F27:F32" si="12">G27+H27+I27+J27+K27+L27+M27+N27+O27</f>
        <v>0</v>
      </c>
      <c r="G27" s="4"/>
      <c r="H27" s="4"/>
      <c r="I27" s="4"/>
      <c r="J27" s="4"/>
      <c r="K27" s="4"/>
      <c r="L27" s="4"/>
      <c r="M27" s="4"/>
      <c r="N27" s="4"/>
      <c r="O27" s="9"/>
      <c r="P27" s="4"/>
      <c r="Q27" s="9"/>
      <c r="R27" s="4"/>
      <c r="S27" s="4"/>
      <c r="T27" s="4"/>
      <c r="U27" s="9"/>
      <c r="V27" s="4"/>
    </row>
    <row r="28" spans="1:22" ht="12.75" customHeight="1" x14ac:dyDescent="0.2">
      <c r="A28" s="4"/>
      <c r="B28" s="21" t="s">
        <v>24</v>
      </c>
      <c r="C28" s="9">
        <f t="shared" si="10"/>
        <v>0</v>
      </c>
      <c r="D28" s="9">
        <f t="shared" si="11"/>
        <v>0</v>
      </c>
      <c r="E28" s="9"/>
      <c r="F28" s="9">
        <f t="shared" si="12"/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9"/>
      <c r="V28" s="4"/>
    </row>
    <row r="29" spans="1:22" ht="12.75" customHeight="1" x14ac:dyDescent="0.2">
      <c r="A29" s="4"/>
      <c r="B29" s="21" t="s">
        <v>25</v>
      </c>
      <c r="C29" s="9">
        <f t="shared" si="10"/>
        <v>10</v>
      </c>
      <c r="D29" s="9">
        <f t="shared" si="11"/>
        <v>10</v>
      </c>
      <c r="E29" s="9"/>
      <c r="F29" s="9">
        <f t="shared" si="12"/>
        <v>0</v>
      </c>
      <c r="G29" s="4"/>
      <c r="H29" s="4"/>
      <c r="I29" s="4"/>
      <c r="J29" s="4"/>
      <c r="K29" s="4"/>
      <c r="L29" s="4"/>
      <c r="M29" s="4"/>
      <c r="N29" s="4"/>
      <c r="O29" s="9"/>
      <c r="P29" s="4"/>
      <c r="Q29" s="9"/>
      <c r="R29" s="4"/>
      <c r="S29" s="4"/>
      <c r="T29" s="9">
        <v>10</v>
      </c>
      <c r="U29" s="9"/>
      <c r="V29" s="4"/>
    </row>
    <row r="30" spans="1:22" ht="12.75" customHeight="1" x14ac:dyDescent="0.2">
      <c r="A30" s="4"/>
      <c r="B30" s="22" t="s">
        <v>38</v>
      </c>
      <c r="C30" s="9">
        <f t="shared" si="10"/>
        <v>0</v>
      </c>
      <c r="D30" s="9">
        <f t="shared" si="11"/>
        <v>0</v>
      </c>
      <c r="E30" s="9"/>
      <c r="F30" s="9">
        <f t="shared" si="12"/>
        <v>0</v>
      </c>
      <c r="G30" s="4"/>
      <c r="H30" s="4"/>
      <c r="I30" s="4"/>
      <c r="J30" s="4"/>
      <c r="K30" s="4"/>
      <c r="L30" s="4"/>
      <c r="M30" s="4"/>
      <c r="N30" s="4"/>
      <c r="O30" s="9"/>
      <c r="P30" s="4"/>
      <c r="Q30" s="9"/>
      <c r="R30" s="4"/>
      <c r="S30" s="4"/>
      <c r="T30" s="4"/>
      <c r="U30" s="4"/>
      <c r="V30" s="4"/>
    </row>
    <row r="31" spans="1:22" ht="12.75" customHeight="1" x14ac:dyDescent="0.2">
      <c r="A31" s="4"/>
      <c r="B31" s="8" t="s">
        <v>26</v>
      </c>
      <c r="C31" s="9">
        <f t="shared" si="10"/>
        <v>10</v>
      </c>
      <c r="D31" s="9">
        <f t="shared" si="11"/>
        <v>10</v>
      </c>
      <c r="E31" s="9">
        <f>E27+E28+E29+E30</f>
        <v>0</v>
      </c>
      <c r="F31" s="9">
        <f t="shared" si="12"/>
        <v>0</v>
      </c>
      <c r="G31" s="9">
        <f t="shared" ref="G31:V31" si="13">G27+G28+G29+G30</f>
        <v>0</v>
      </c>
      <c r="H31" s="9">
        <f t="shared" si="13"/>
        <v>0</v>
      </c>
      <c r="I31" s="9">
        <f t="shared" si="13"/>
        <v>0</v>
      </c>
      <c r="J31" s="9">
        <f t="shared" si="13"/>
        <v>0</v>
      </c>
      <c r="K31" s="9">
        <f t="shared" si="13"/>
        <v>0</v>
      </c>
      <c r="L31" s="9">
        <f t="shared" si="13"/>
        <v>0</v>
      </c>
      <c r="M31" s="9">
        <f t="shared" si="13"/>
        <v>0</v>
      </c>
      <c r="N31" s="9">
        <f t="shared" si="13"/>
        <v>0</v>
      </c>
      <c r="O31" s="9">
        <f t="shared" si="13"/>
        <v>0</v>
      </c>
      <c r="P31" s="9">
        <f t="shared" si="13"/>
        <v>0</v>
      </c>
      <c r="Q31" s="9">
        <f t="shared" si="13"/>
        <v>0</v>
      </c>
      <c r="R31" s="9">
        <f t="shared" si="13"/>
        <v>0</v>
      </c>
      <c r="S31" s="9">
        <f t="shared" si="13"/>
        <v>0</v>
      </c>
      <c r="T31" s="9">
        <f t="shared" si="13"/>
        <v>10</v>
      </c>
      <c r="U31" s="9">
        <f t="shared" si="13"/>
        <v>0</v>
      </c>
      <c r="V31" s="9">
        <f t="shared" si="13"/>
        <v>0</v>
      </c>
    </row>
    <row r="32" spans="1:22" ht="12.75" customHeight="1" x14ac:dyDescent="0.2">
      <c r="A32" s="4"/>
      <c r="B32" s="7" t="s">
        <v>27</v>
      </c>
      <c r="C32" s="9">
        <f t="shared" si="10"/>
        <v>10</v>
      </c>
      <c r="D32" s="9">
        <f t="shared" si="11"/>
        <v>10</v>
      </c>
      <c r="E32" s="9"/>
      <c r="F32" s="9">
        <f t="shared" si="12"/>
        <v>0</v>
      </c>
      <c r="G32" s="4"/>
      <c r="H32" s="4"/>
      <c r="I32" s="4"/>
      <c r="J32" s="4"/>
      <c r="K32" s="4"/>
      <c r="L32" s="4"/>
      <c r="M32" s="4"/>
      <c r="N32" s="4"/>
      <c r="O32" s="9"/>
      <c r="P32" s="4"/>
      <c r="Q32" s="9"/>
      <c r="R32" s="4"/>
      <c r="S32" s="4"/>
      <c r="T32" s="9">
        <v>10</v>
      </c>
      <c r="U32" s="9"/>
      <c r="V32" s="4"/>
    </row>
    <row r="33" spans="1:22" ht="12.75" customHeight="1" x14ac:dyDescent="0.2">
      <c r="A33" s="4"/>
      <c r="B33" s="7" t="s">
        <v>28</v>
      </c>
      <c r="C33" s="9">
        <f t="shared" ref="C33:V33" si="14">C32-C31</f>
        <v>0</v>
      </c>
      <c r="D33" s="9">
        <f t="shared" si="14"/>
        <v>0</v>
      </c>
      <c r="E33" s="9">
        <f t="shared" si="14"/>
        <v>0</v>
      </c>
      <c r="F33" s="9">
        <f t="shared" si="14"/>
        <v>0</v>
      </c>
      <c r="G33" s="9">
        <f t="shared" si="14"/>
        <v>0</v>
      </c>
      <c r="H33" s="9">
        <f t="shared" si="14"/>
        <v>0</v>
      </c>
      <c r="I33" s="9">
        <f t="shared" si="14"/>
        <v>0</v>
      </c>
      <c r="J33" s="9">
        <f t="shared" si="14"/>
        <v>0</v>
      </c>
      <c r="K33" s="9">
        <f t="shared" si="14"/>
        <v>0</v>
      </c>
      <c r="L33" s="9">
        <f t="shared" si="14"/>
        <v>0</v>
      </c>
      <c r="M33" s="9">
        <f t="shared" si="14"/>
        <v>0</v>
      </c>
      <c r="N33" s="9">
        <f t="shared" si="14"/>
        <v>0</v>
      </c>
      <c r="O33" s="9">
        <f t="shared" si="14"/>
        <v>0</v>
      </c>
      <c r="P33" s="9">
        <f t="shared" si="14"/>
        <v>0</v>
      </c>
      <c r="Q33" s="9">
        <f t="shared" si="14"/>
        <v>0</v>
      </c>
      <c r="R33" s="9">
        <f t="shared" si="14"/>
        <v>0</v>
      </c>
      <c r="S33" s="9">
        <f t="shared" si="14"/>
        <v>0</v>
      </c>
      <c r="T33" s="9">
        <f t="shared" si="14"/>
        <v>0</v>
      </c>
      <c r="U33" s="9">
        <f t="shared" si="14"/>
        <v>0</v>
      </c>
      <c r="V33" s="9">
        <f t="shared" si="14"/>
        <v>0</v>
      </c>
    </row>
    <row r="34" spans="1:22" ht="12.75" customHeight="1" x14ac:dyDescent="0.2">
      <c r="A34" s="4"/>
      <c r="B34" s="7" t="s">
        <v>29</v>
      </c>
      <c r="C34" s="9">
        <f>C32/C31*100</f>
        <v>100</v>
      </c>
      <c r="D34" s="9">
        <f>D32/D31*100</f>
        <v>100</v>
      </c>
      <c r="E34" s="9"/>
      <c r="F34" s="20"/>
      <c r="G34" s="9"/>
      <c r="H34" s="9"/>
      <c r="I34" s="9"/>
      <c r="J34" s="9"/>
      <c r="K34" s="9"/>
      <c r="L34" s="9"/>
      <c r="M34" s="9"/>
      <c r="N34" s="9"/>
      <c r="O34" s="20"/>
      <c r="P34" s="9"/>
      <c r="Q34" s="9"/>
      <c r="R34" s="9"/>
      <c r="S34" s="9"/>
      <c r="T34" s="9">
        <f>T32/T31*100</f>
        <v>100</v>
      </c>
      <c r="U34" s="9"/>
      <c r="V34" s="9"/>
    </row>
  </sheetData>
  <mergeCells count="16">
    <mergeCell ref="A2:A6"/>
    <mergeCell ref="V2:V5"/>
    <mergeCell ref="S3:S5"/>
    <mergeCell ref="T3:T5"/>
    <mergeCell ref="U2:U5"/>
    <mergeCell ref="B2:B6"/>
    <mergeCell ref="C2:C5"/>
    <mergeCell ref="F3:O3"/>
    <mergeCell ref="G4:O4"/>
    <mergeCell ref="D2:T2"/>
    <mergeCell ref="D3:D5"/>
    <mergeCell ref="E3:E5"/>
    <mergeCell ref="F4:F5"/>
    <mergeCell ref="P3:P5"/>
    <mergeCell ref="Q3:Q5"/>
    <mergeCell ref="R3:R5"/>
  </mergeCells>
  <phoneticPr fontId="1" type="noConversion"/>
  <pageMargins left="0.17" right="0.2" top="0.15" bottom="0.16" header="0.11" footer="0.16"/>
  <pageSetup paperSize="9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34"/>
  <sheetViews>
    <sheetView showZeros="0" zoomScale="110" zoomScaleNormal="110" workbookViewId="0">
      <pane ySplit="6" topLeftCell="A16" activePane="bottomLeft" state="frozen"/>
      <selection activeCell="C35" sqref="C35"/>
      <selection pane="bottomLeft" activeCell="T32" sqref="T32"/>
    </sheetView>
  </sheetViews>
  <sheetFormatPr defaultRowHeight="11.25" x14ac:dyDescent="0.2"/>
  <cols>
    <col min="1" max="1" width="3" style="1" customWidth="1"/>
    <col min="2" max="2" width="30" style="1" customWidth="1"/>
    <col min="3" max="3" width="6.140625" style="2" customWidth="1"/>
    <col min="4" max="4" width="5.85546875" style="2" customWidth="1"/>
    <col min="5" max="5" width="5.28515625" style="2" customWidth="1"/>
    <col min="6" max="6" width="5.42578125" style="2" customWidth="1"/>
    <col min="7" max="7" width="7.28515625" style="2" customWidth="1"/>
    <col min="8" max="8" width="5.140625" style="2" customWidth="1"/>
    <col min="9" max="9" width="4.85546875" style="2" customWidth="1"/>
    <col min="10" max="10" width="5.7109375" style="2" customWidth="1"/>
    <col min="11" max="11" width="4.7109375" style="2" customWidth="1"/>
    <col min="12" max="12" width="5.140625" style="2" customWidth="1"/>
    <col min="13" max="13" width="8.42578125" style="2" customWidth="1"/>
    <col min="14" max="14" width="8" style="2" customWidth="1"/>
    <col min="15" max="15" width="8.140625" style="2" customWidth="1"/>
    <col min="16" max="19" width="4.140625" style="2" customWidth="1"/>
    <col min="20" max="20" width="5.140625" style="2" customWidth="1"/>
    <col min="21" max="21" width="4.85546875" style="2" customWidth="1"/>
    <col min="22" max="22" width="4.42578125" style="2" customWidth="1"/>
    <col min="23" max="23" width="9.140625" style="2"/>
    <col min="24" max="16384" width="9.140625" style="1"/>
  </cols>
  <sheetData>
    <row r="1" spans="1:23" ht="11.25" customHeight="1" x14ac:dyDescent="0.2">
      <c r="A1" s="5"/>
      <c r="B1" s="14" t="s">
        <v>183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">
        <v>16</v>
      </c>
    </row>
    <row r="2" spans="1:23" ht="12.75" customHeight="1" x14ac:dyDescent="0.2">
      <c r="A2" s="83" t="s">
        <v>0</v>
      </c>
      <c r="B2" s="83" t="s">
        <v>1</v>
      </c>
      <c r="C2" s="85" t="s">
        <v>22</v>
      </c>
      <c r="D2" s="93" t="s">
        <v>16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85" t="s">
        <v>15</v>
      </c>
      <c r="V2" s="85" t="s">
        <v>21</v>
      </c>
      <c r="W2" s="1"/>
    </row>
    <row r="3" spans="1:23" ht="13.5" customHeight="1" x14ac:dyDescent="0.2">
      <c r="A3" s="83"/>
      <c r="B3" s="83"/>
      <c r="C3" s="85"/>
      <c r="D3" s="85" t="s">
        <v>20</v>
      </c>
      <c r="E3" s="85" t="s">
        <v>2</v>
      </c>
      <c r="F3" s="84" t="s">
        <v>17</v>
      </c>
      <c r="G3" s="84"/>
      <c r="H3" s="84"/>
      <c r="I3" s="84"/>
      <c r="J3" s="84"/>
      <c r="K3" s="84"/>
      <c r="L3" s="84"/>
      <c r="M3" s="84"/>
      <c r="N3" s="84"/>
      <c r="O3" s="84"/>
      <c r="P3" s="85" t="s">
        <v>11</v>
      </c>
      <c r="Q3" s="85" t="s">
        <v>12</v>
      </c>
      <c r="R3" s="85" t="s">
        <v>13</v>
      </c>
      <c r="S3" s="85" t="s">
        <v>14</v>
      </c>
      <c r="T3" s="85" t="s">
        <v>47</v>
      </c>
      <c r="U3" s="85"/>
      <c r="V3" s="85"/>
      <c r="W3" s="1"/>
    </row>
    <row r="4" spans="1:23" ht="12" customHeight="1" x14ac:dyDescent="0.2">
      <c r="A4" s="83"/>
      <c r="B4" s="83"/>
      <c r="C4" s="85"/>
      <c r="D4" s="85"/>
      <c r="E4" s="85"/>
      <c r="F4" s="85" t="s">
        <v>19</v>
      </c>
      <c r="G4" s="84" t="s">
        <v>18</v>
      </c>
      <c r="H4" s="84"/>
      <c r="I4" s="84"/>
      <c r="J4" s="84"/>
      <c r="K4" s="84"/>
      <c r="L4" s="84"/>
      <c r="M4" s="84"/>
      <c r="N4" s="84"/>
      <c r="O4" s="84"/>
      <c r="P4" s="85"/>
      <c r="Q4" s="85"/>
      <c r="R4" s="85"/>
      <c r="S4" s="85"/>
      <c r="T4" s="85"/>
      <c r="U4" s="85"/>
      <c r="V4" s="85"/>
      <c r="W4" s="1"/>
    </row>
    <row r="5" spans="1:23" ht="111" customHeight="1" x14ac:dyDescent="0.2">
      <c r="A5" s="83"/>
      <c r="B5" s="83"/>
      <c r="C5" s="85"/>
      <c r="D5" s="85"/>
      <c r="E5" s="85"/>
      <c r="F5" s="85"/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52</v>
      </c>
      <c r="O5" s="3" t="s">
        <v>10</v>
      </c>
      <c r="P5" s="85"/>
      <c r="Q5" s="85"/>
      <c r="R5" s="85"/>
      <c r="S5" s="85"/>
      <c r="T5" s="85"/>
      <c r="U5" s="85"/>
      <c r="V5" s="85"/>
    </row>
    <row r="6" spans="1:23" x14ac:dyDescent="0.2">
      <c r="A6" s="83"/>
      <c r="B6" s="83"/>
      <c r="C6" s="4">
        <v>1</v>
      </c>
      <c r="D6" s="4">
        <v>2</v>
      </c>
      <c r="E6" s="4">
        <v>21</v>
      </c>
      <c r="F6" s="4">
        <v>22</v>
      </c>
      <c r="G6" s="4">
        <v>221</v>
      </c>
      <c r="H6" s="4">
        <v>222</v>
      </c>
      <c r="I6" s="4">
        <v>223</v>
      </c>
      <c r="J6" s="4">
        <v>224</v>
      </c>
      <c r="K6" s="4">
        <v>225</v>
      </c>
      <c r="L6" s="4">
        <v>226</v>
      </c>
      <c r="M6" s="4">
        <v>227</v>
      </c>
      <c r="N6" s="4">
        <v>228</v>
      </c>
      <c r="O6" s="4">
        <v>229</v>
      </c>
      <c r="P6" s="4">
        <v>23</v>
      </c>
      <c r="Q6" s="4">
        <v>24</v>
      </c>
      <c r="R6" s="4">
        <v>25</v>
      </c>
      <c r="S6" s="4">
        <v>26</v>
      </c>
      <c r="T6" s="4">
        <v>27</v>
      </c>
      <c r="U6" s="4">
        <v>28</v>
      </c>
      <c r="V6" s="4">
        <v>29</v>
      </c>
      <c r="W6" s="1"/>
    </row>
    <row r="7" spans="1:23" ht="15.75" customHeight="1" x14ac:dyDescent="0.2">
      <c r="A7" s="4">
        <v>1</v>
      </c>
      <c r="B7" s="4">
        <v>2</v>
      </c>
      <c r="C7" s="4">
        <v>4</v>
      </c>
      <c r="D7" s="4">
        <v>5</v>
      </c>
      <c r="E7" s="4">
        <v>6</v>
      </c>
      <c r="F7" s="4">
        <v>7</v>
      </c>
      <c r="G7" s="4">
        <v>8</v>
      </c>
      <c r="H7" s="4">
        <v>9</v>
      </c>
      <c r="I7" s="4">
        <v>10</v>
      </c>
      <c r="J7" s="4">
        <v>11</v>
      </c>
      <c r="K7" s="4">
        <v>12</v>
      </c>
      <c r="L7" s="4">
        <v>13</v>
      </c>
      <c r="M7" s="4">
        <v>14</v>
      </c>
      <c r="N7" s="4">
        <v>15</v>
      </c>
      <c r="O7" s="4">
        <v>16</v>
      </c>
      <c r="P7" s="4">
        <v>17</v>
      </c>
      <c r="Q7" s="4">
        <v>18</v>
      </c>
      <c r="R7" s="4">
        <v>19</v>
      </c>
      <c r="S7" s="4">
        <v>20</v>
      </c>
      <c r="T7" s="4">
        <v>21</v>
      </c>
      <c r="U7" s="4">
        <v>22</v>
      </c>
      <c r="V7" s="4">
        <v>23</v>
      </c>
    </row>
    <row r="8" spans="1:23" ht="27.75" customHeight="1" x14ac:dyDescent="0.2">
      <c r="A8" s="4"/>
      <c r="B8" s="28" t="s">
        <v>196</v>
      </c>
      <c r="C8" s="9"/>
      <c r="D8" s="9"/>
      <c r="E8" s="9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3" ht="12.75" customHeight="1" x14ac:dyDescent="0.2">
      <c r="A9" s="4"/>
      <c r="B9" s="7" t="s">
        <v>23</v>
      </c>
      <c r="C9" s="9">
        <f t="shared" ref="C9:C14" si="0">D9+U9+V9</f>
        <v>0</v>
      </c>
      <c r="D9" s="9">
        <f t="shared" ref="D9:D14" si="1">E9+F9+P9+Q9+R9+S9+T9</f>
        <v>0</v>
      </c>
      <c r="E9" s="9"/>
      <c r="F9" s="9">
        <f t="shared" ref="F9:F14" si="2">G9+H9+I9+J9+K9+L9+M9+N9+O9</f>
        <v>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3" ht="12.75" customHeight="1" x14ac:dyDescent="0.2">
      <c r="A10" s="4"/>
      <c r="B10" s="7" t="s">
        <v>24</v>
      </c>
      <c r="C10" s="9">
        <f t="shared" si="0"/>
        <v>0</v>
      </c>
      <c r="D10" s="9">
        <f t="shared" si="1"/>
        <v>0</v>
      </c>
      <c r="E10" s="9"/>
      <c r="F10" s="9">
        <f t="shared" si="2"/>
        <v>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3" ht="12.75" customHeight="1" x14ac:dyDescent="0.2">
      <c r="A11" s="4"/>
      <c r="B11" s="7" t="s">
        <v>25</v>
      </c>
      <c r="C11" s="9">
        <f t="shared" si="0"/>
        <v>200</v>
      </c>
      <c r="D11" s="9">
        <f t="shared" si="1"/>
        <v>200</v>
      </c>
      <c r="E11" s="9"/>
      <c r="F11" s="9">
        <f t="shared" si="2"/>
        <v>0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>
        <v>200</v>
      </c>
      <c r="U11" s="9"/>
      <c r="V11" s="9"/>
    </row>
    <row r="12" spans="1:23" ht="12.75" customHeight="1" x14ac:dyDescent="0.2">
      <c r="A12" s="4"/>
      <c r="B12" s="8" t="s">
        <v>38</v>
      </c>
      <c r="C12" s="9">
        <f t="shared" si="0"/>
        <v>0</v>
      </c>
      <c r="D12" s="9">
        <f t="shared" si="1"/>
        <v>0</v>
      </c>
      <c r="E12" s="9"/>
      <c r="F12" s="9">
        <f t="shared" si="2"/>
        <v>0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3" ht="12.75" customHeight="1" x14ac:dyDescent="0.2">
      <c r="A13" s="4"/>
      <c r="B13" s="8" t="s">
        <v>26</v>
      </c>
      <c r="C13" s="9">
        <f t="shared" si="0"/>
        <v>200</v>
      </c>
      <c r="D13" s="9">
        <f t="shared" si="1"/>
        <v>200</v>
      </c>
      <c r="E13" s="9">
        <f>E9+E10+E11+E12</f>
        <v>0</v>
      </c>
      <c r="F13" s="9">
        <f t="shared" si="2"/>
        <v>0</v>
      </c>
      <c r="G13" s="9">
        <f t="shared" ref="G13:V13" si="3">G9+G10+G11+G12</f>
        <v>0</v>
      </c>
      <c r="H13" s="9">
        <f t="shared" si="3"/>
        <v>0</v>
      </c>
      <c r="I13" s="9">
        <f t="shared" si="3"/>
        <v>0</v>
      </c>
      <c r="J13" s="9">
        <f t="shared" si="3"/>
        <v>0</v>
      </c>
      <c r="K13" s="9">
        <f t="shared" si="3"/>
        <v>0</v>
      </c>
      <c r="L13" s="9">
        <f t="shared" si="3"/>
        <v>0</v>
      </c>
      <c r="M13" s="9">
        <f t="shared" si="3"/>
        <v>0</v>
      </c>
      <c r="N13" s="9">
        <f t="shared" si="3"/>
        <v>0</v>
      </c>
      <c r="O13" s="9">
        <f t="shared" si="3"/>
        <v>0</v>
      </c>
      <c r="P13" s="9">
        <f t="shared" si="3"/>
        <v>0</v>
      </c>
      <c r="Q13" s="9">
        <f t="shared" si="3"/>
        <v>0</v>
      </c>
      <c r="R13" s="9">
        <f t="shared" si="3"/>
        <v>0</v>
      </c>
      <c r="S13" s="9">
        <f t="shared" si="3"/>
        <v>0</v>
      </c>
      <c r="T13" s="9">
        <f t="shared" si="3"/>
        <v>200</v>
      </c>
      <c r="U13" s="9">
        <f t="shared" si="3"/>
        <v>0</v>
      </c>
      <c r="V13" s="9">
        <f t="shared" si="3"/>
        <v>0</v>
      </c>
    </row>
    <row r="14" spans="1:23" ht="12.75" customHeight="1" x14ac:dyDescent="0.2">
      <c r="A14" s="4"/>
      <c r="B14" s="7" t="s">
        <v>27</v>
      </c>
      <c r="C14" s="9">
        <f t="shared" si="0"/>
        <v>0</v>
      </c>
      <c r="D14" s="9">
        <f t="shared" si="1"/>
        <v>0</v>
      </c>
      <c r="E14" s="9"/>
      <c r="F14" s="9">
        <f t="shared" si="2"/>
        <v>0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3" ht="12.75" customHeight="1" x14ac:dyDescent="0.2">
      <c r="A15" s="4"/>
      <c r="B15" s="7" t="s">
        <v>28</v>
      </c>
      <c r="C15" s="9">
        <f t="shared" ref="C15:V15" si="4">C14-C13</f>
        <v>-200</v>
      </c>
      <c r="D15" s="9">
        <f t="shared" si="4"/>
        <v>-200</v>
      </c>
      <c r="E15" s="9">
        <f t="shared" si="4"/>
        <v>0</v>
      </c>
      <c r="F15" s="9">
        <f t="shared" si="4"/>
        <v>0</v>
      </c>
      <c r="G15" s="9">
        <f t="shared" si="4"/>
        <v>0</v>
      </c>
      <c r="H15" s="9">
        <f t="shared" si="4"/>
        <v>0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0</v>
      </c>
      <c r="M15" s="9">
        <f t="shared" si="4"/>
        <v>0</v>
      </c>
      <c r="N15" s="9">
        <f t="shared" si="4"/>
        <v>0</v>
      </c>
      <c r="O15" s="9">
        <f t="shared" si="4"/>
        <v>0</v>
      </c>
      <c r="P15" s="9">
        <f t="shared" si="4"/>
        <v>0</v>
      </c>
      <c r="Q15" s="9">
        <f t="shared" si="4"/>
        <v>0</v>
      </c>
      <c r="R15" s="9">
        <f t="shared" si="4"/>
        <v>0</v>
      </c>
      <c r="S15" s="9">
        <f t="shared" si="4"/>
        <v>0</v>
      </c>
      <c r="T15" s="9">
        <f t="shared" si="4"/>
        <v>-200</v>
      </c>
      <c r="U15" s="9">
        <f t="shared" si="4"/>
        <v>0</v>
      </c>
      <c r="V15" s="9">
        <f t="shared" si="4"/>
        <v>0</v>
      </c>
    </row>
    <row r="16" spans="1:23" ht="12.75" customHeight="1" x14ac:dyDescent="0.2">
      <c r="A16" s="4"/>
      <c r="B16" s="7" t="s">
        <v>29</v>
      </c>
      <c r="C16" s="9">
        <f>C14/C13*100</f>
        <v>0</v>
      </c>
      <c r="D16" s="9">
        <f>D14/D13*100</f>
        <v>0</v>
      </c>
      <c r="E16" s="9"/>
      <c r="F16" s="20"/>
      <c r="G16" s="9"/>
      <c r="H16" s="9"/>
      <c r="I16" s="9"/>
      <c r="J16" s="9"/>
      <c r="K16" s="9"/>
      <c r="L16" s="9"/>
      <c r="M16" s="9"/>
      <c r="N16" s="9"/>
      <c r="O16" s="20"/>
      <c r="P16" s="9"/>
      <c r="Q16" s="9"/>
      <c r="R16" s="9"/>
      <c r="S16" s="9"/>
      <c r="T16" s="9"/>
      <c r="U16" s="9"/>
      <c r="V16" s="9"/>
    </row>
    <row r="17" spans="1:22" ht="28.5" customHeight="1" x14ac:dyDescent="0.2">
      <c r="A17" s="4"/>
      <c r="B17" s="61" t="s">
        <v>197</v>
      </c>
      <c r="C17" s="9"/>
      <c r="D17" s="9"/>
      <c r="E17" s="9"/>
      <c r="F17" s="9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2" customHeight="1" x14ac:dyDescent="0.2">
      <c r="A18" s="4"/>
      <c r="B18" s="7" t="s">
        <v>23</v>
      </c>
      <c r="C18" s="9">
        <f t="shared" ref="C18:C23" si="5">D18+U18+V18</f>
        <v>0</v>
      </c>
      <c r="D18" s="9">
        <f t="shared" ref="D18:D23" si="6">E18+F18+P18+Q18+R18+S18+T18</f>
        <v>0</v>
      </c>
      <c r="E18" s="9"/>
      <c r="F18" s="9">
        <f t="shared" ref="F18:F23" si="7">G18+H18+I18+J18+K18+L18+M18+N18+O18</f>
        <v>0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12" customHeight="1" x14ac:dyDescent="0.2">
      <c r="A19" s="4"/>
      <c r="B19" s="7" t="s">
        <v>24</v>
      </c>
      <c r="C19" s="9">
        <f t="shared" si="5"/>
        <v>0</v>
      </c>
      <c r="D19" s="9">
        <f t="shared" si="6"/>
        <v>0</v>
      </c>
      <c r="E19" s="9"/>
      <c r="F19" s="9">
        <f t="shared" si="7"/>
        <v>0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12" customHeight="1" x14ac:dyDescent="0.2">
      <c r="A20" s="4"/>
      <c r="B20" s="7" t="s">
        <v>25</v>
      </c>
      <c r="C20" s="9">
        <f t="shared" si="5"/>
        <v>8.9</v>
      </c>
      <c r="D20" s="9">
        <f t="shared" si="6"/>
        <v>8.9</v>
      </c>
      <c r="E20" s="9"/>
      <c r="F20" s="9">
        <f t="shared" si="7"/>
        <v>0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>
        <v>8.9</v>
      </c>
      <c r="U20" s="9"/>
      <c r="V20" s="9"/>
    </row>
    <row r="21" spans="1:22" ht="12" customHeight="1" x14ac:dyDescent="0.2">
      <c r="A21" s="4"/>
      <c r="B21" s="8" t="s">
        <v>38</v>
      </c>
      <c r="C21" s="9">
        <f t="shared" si="5"/>
        <v>0</v>
      </c>
      <c r="D21" s="9">
        <f t="shared" si="6"/>
        <v>0</v>
      </c>
      <c r="E21" s="9"/>
      <c r="F21" s="9">
        <f t="shared" si="7"/>
        <v>0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12" customHeight="1" x14ac:dyDescent="0.2">
      <c r="A22" s="4"/>
      <c r="B22" s="8" t="s">
        <v>26</v>
      </c>
      <c r="C22" s="9">
        <f t="shared" si="5"/>
        <v>8.9</v>
      </c>
      <c r="D22" s="9">
        <f t="shared" si="6"/>
        <v>8.9</v>
      </c>
      <c r="E22" s="9">
        <f>E18+E19+E20+E21</f>
        <v>0</v>
      </c>
      <c r="F22" s="9">
        <f t="shared" si="7"/>
        <v>0</v>
      </c>
      <c r="G22" s="9">
        <f t="shared" ref="G22:V22" si="8">G18+G19+G20+G21</f>
        <v>0</v>
      </c>
      <c r="H22" s="9">
        <f t="shared" si="8"/>
        <v>0</v>
      </c>
      <c r="I22" s="9">
        <f t="shared" si="8"/>
        <v>0</v>
      </c>
      <c r="J22" s="9">
        <f t="shared" si="8"/>
        <v>0</v>
      </c>
      <c r="K22" s="9">
        <f t="shared" si="8"/>
        <v>0</v>
      </c>
      <c r="L22" s="9">
        <f t="shared" si="8"/>
        <v>0</v>
      </c>
      <c r="M22" s="9">
        <f t="shared" si="8"/>
        <v>0</v>
      </c>
      <c r="N22" s="9">
        <f t="shared" si="8"/>
        <v>0</v>
      </c>
      <c r="O22" s="9">
        <f t="shared" si="8"/>
        <v>0</v>
      </c>
      <c r="P22" s="9">
        <f t="shared" si="8"/>
        <v>0</v>
      </c>
      <c r="Q22" s="9">
        <f t="shared" si="8"/>
        <v>0</v>
      </c>
      <c r="R22" s="9">
        <f t="shared" si="8"/>
        <v>0</v>
      </c>
      <c r="S22" s="9">
        <f t="shared" si="8"/>
        <v>0</v>
      </c>
      <c r="T22" s="9">
        <f t="shared" si="8"/>
        <v>8.9</v>
      </c>
      <c r="U22" s="9">
        <f t="shared" si="8"/>
        <v>0</v>
      </c>
      <c r="V22" s="9">
        <f t="shared" si="8"/>
        <v>0</v>
      </c>
    </row>
    <row r="23" spans="1:22" ht="12" customHeight="1" x14ac:dyDescent="0.2">
      <c r="A23" s="4"/>
      <c r="B23" s="7" t="s">
        <v>27</v>
      </c>
      <c r="C23" s="9">
        <f t="shared" si="5"/>
        <v>0</v>
      </c>
      <c r="D23" s="9">
        <f t="shared" si="6"/>
        <v>0</v>
      </c>
      <c r="E23" s="9"/>
      <c r="F23" s="9">
        <f t="shared" si="7"/>
        <v>0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12" customHeight="1" x14ac:dyDescent="0.2">
      <c r="A24" s="4"/>
      <c r="B24" s="7" t="s">
        <v>28</v>
      </c>
      <c r="C24" s="9">
        <f t="shared" ref="C24:V24" si="9">C23-C22</f>
        <v>-8.9</v>
      </c>
      <c r="D24" s="9">
        <f t="shared" si="9"/>
        <v>-8.9</v>
      </c>
      <c r="E24" s="9">
        <f t="shared" si="9"/>
        <v>0</v>
      </c>
      <c r="F24" s="9">
        <f t="shared" si="9"/>
        <v>0</v>
      </c>
      <c r="G24" s="9">
        <f t="shared" si="9"/>
        <v>0</v>
      </c>
      <c r="H24" s="9">
        <f t="shared" si="9"/>
        <v>0</v>
      </c>
      <c r="I24" s="9">
        <f t="shared" si="9"/>
        <v>0</v>
      </c>
      <c r="J24" s="9">
        <f t="shared" si="9"/>
        <v>0</v>
      </c>
      <c r="K24" s="9">
        <f t="shared" si="9"/>
        <v>0</v>
      </c>
      <c r="L24" s="9">
        <f t="shared" si="9"/>
        <v>0</v>
      </c>
      <c r="M24" s="9">
        <f t="shared" si="9"/>
        <v>0</v>
      </c>
      <c r="N24" s="9">
        <f t="shared" si="9"/>
        <v>0</v>
      </c>
      <c r="O24" s="9">
        <f t="shared" si="9"/>
        <v>0</v>
      </c>
      <c r="P24" s="9">
        <f t="shared" si="9"/>
        <v>0</v>
      </c>
      <c r="Q24" s="9">
        <f t="shared" si="9"/>
        <v>0</v>
      </c>
      <c r="R24" s="9">
        <f t="shared" si="9"/>
        <v>0</v>
      </c>
      <c r="S24" s="9">
        <f t="shared" si="9"/>
        <v>0</v>
      </c>
      <c r="T24" s="9">
        <f t="shared" si="9"/>
        <v>-8.9</v>
      </c>
      <c r="U24" s="9">
        <f t="shared" si="9"/>
        <v>0</v>
      </c>
      <c r="V24" s="9">
        <f t="shared" si="9"/>
        <v>0</v>
      </c>
    </row>
    <row r="25" spans="1:22" ht="12" customHeight="1" x14ac:dyDescent="0.2">
      <c r="A25" s="4"/>
      <c r="B25" s="7" t="s">
        <v>29</v>
      </c>
      <c r="C25" s="9">
        <f>C23/C22*100</f>
        <v>0</v>
      </c>
      <c r="D25" s="9">
        <f>D23/D22*100</f>
        <v>0</v>
      </c>
      <c r="E25" s="9"/>
      <c r="F25" s="20"/>
      <c r="G25" s="9"/>
      <c r="H25" s="9"/>
      <c r="I25" s="9"/>
      <c r="J25" s="9"/>
      <c r="K25" s="9"/>
      <c r="L25" s="9"/>
      <c r="M25" s="9"/>
      <c r="N25" s="9"/>
      <c r="O25" s="20"/>
      <c r="P25" s="9"/>
      <c r="Q25" s="9"/>
      <c r="R25" s="9"/>
      <c r="S25" s="9"/>
      <c r="T25" s="9"/>
      <c r="U25" s="9"/>
      <c r="V25" s="9"/>
    </row>
    <row r="26" spans="1:22" ht="39" customHeight="1" x14ac:dyDescent="0.2">
      <c r="A26" s="23"/>
      <c r="B26" s="28" t="s">
        <v>198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73"/>
    </row>
    <row r="27" spans="1:22" ht="12.75" customHeight="1" x14ac:dyDescent="0.2">
      <c r="A27" s="73"/>
      <c r="B27" s="21" t="s">
        <v>23</v>
      </c>
      <c r="C27" s="9">
        <f t="shared" ref="C27:C32" si="10">D27+U27+V27</f>
        <v>0</v>
      </c>
      <c r="D27" s="9">
        <f t="shared" ref="D27:D32" si="11">E27+F27+P27+Q27+R27+S27+T27</f>
        <v>0</v>
      </c>
      <c r="E27" s="9"/>
      <c r="F27" s="9">
        <f t="shared" ref="F27:F32" si="12">G27+H27+I27+J27+K27+L27+M27+N27+O27</f>
        <v>0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12.75" customHeight="1" x14ac:dyDescent="0.2">
      <c r="A28" s="73"/>
      <c r="B28" s="21" t="s">
        <v>24</v>
      </c>
      <c r="C28" s="9">
        <f t="shared" si="10"/>
        <v>12</v>
      </c>
      <c r="D28" s="9">
        <f t="shared" si="11"/>
        <v>12</v>
      </c>
      <c r="E28" s="9"/>
      <c r="F28" s="9">
        <f t="shared" si="12"/>
        <v>0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>
        <v>12</v>
      </c>
      <c r="U28" s="9"/>
      <c r="V28" s="9"/>
    </row>
    <row r="29" spans="1:22" ht="12.75" customHeight="1" x14ac:dyDescent="0.2">
      <c r="A29" s="73"/>
      <c r="B29" s="21" t="s">
        <v>25</v>
      </c>
      <c r="C29" s="9">
        <f t="shared" si="10"/>
        <v>0</v>
      </c>
      <c r="D29" s="9">
        <f t="shared" si="11"/>
        <v>0</v>
      </c>
      <c r="E29" s="9"/>
      <c r="F29" s="9">
        <f t="shared" si="12"/>
        <v>0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12.75" customHeight="1" x14ac:dyDescent="0.2">
      <c r="A30" s="73"/>
      <c r="B30" s="22" t="s">
        <v>38</v>
      </c>
      <c r="C30" s="9">
        <f t="shared" si="10"/>
        <v>0</v>
      </c>
      <c r="D30" s="9">
        <f t="shared" si="11"/>
        <v>0</v>
      </c>
      <c r="E30" s="9"/>
      <c r="F30" s="9">
        <f t="shared" si="12"/>
        <v>0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12.75" customHeight="1" x14ac:dyDescent="0.2">
      <c r="A31" s="73"/>
      <c r="B31" s="22" t="s">
        <v>26</v>
      </c>
      <c r="C31" s="9">
        <f t="shared" si="10"/>
        <v>12</v>
      </c>
      <c r="D31" s="9">
        <f t="shared" si="11"/>
        <v>12</v>
      </c>
      <c r="E31" s="9">
        <f>E27+E28+E29+E30</f>
        <v>0</v>
      </c>
      <c r="F31" s="9">
        <f t="shared" si="12"/>
        <v>0</v>
      </c>
      <c r="G31" s="9">
        <f t="shared" ref="G31:V31" si="13">G27+G28+G29+G30</f>
        <v>0</v>
      </c>
      <c r="H31" s="9">
        <f t="shared" si="13"/>
        <v>0</v>
      </c>
      <c r="I31" s="9">
        <f t="shared" si="13"/>
        <v>0</v>
      </c>
      <c r="J31" s="9">
        <f t="shared" si="13"/>
        <v>0</v>
      </c>
      <c r="K31" s="9">
        <f t="shared" si="13"/>
        <v>0</v>
      </c>
      <c r="L31" s="9">
        <f t="shared" si="13"/>
        <v>0</v>
      </c>
      <c r="M31" s="9">
        <f t="shared" si="13"/>
        <v>0</v>
      </c>
      <c r="N31" s="9">
        <f t="shared" si="13"/>
        <v>0</v>
      </c>
      <c r="O31" s="9">
        <f t="shared" si="13"/>
        <v>0</v>
      </c>
      <c r="P31" s="9">
        <f t="shared" si="13"/>
        <v>0</v>
      </c>
      <c r="Q31" s="9">
        <f t="shared" si="13"/>
        <v>0</v>
      </c>
      <c r="R31" s="9">
        <f t="shared" si="13"/>
        <v>0</v>
      </c>
      <c r="S31" s="9">
        <f t="shared" si="13"/>
        <v>0</v>
      </c>
      <c r="T31" s="9">
        <f t="shared" si="13"/>
        <v>12</v>
      </c>
      <c r="U31" s="9">
        <f t="shared" si="13"/>
        <v>0</v>
      </c>
      <c r="V31" s="9">
        <f t="shared" si="13"/>
        <v>0</v>
      </c>
    </row>
    <row r="32" spans="1:22" ht="12.75" customHeight="1" x14ac:dyDescent="0.2">
      <c r="A32" s="73"/>
      <c r="B32" s="21" t="s">
        <v>27</v>
      </c>
      <c r="C32" s="9">
        <f t="shared" si="10"/>
        <v>11.8</v>
      </c>
      <c r="D32" s="9">
        <f t="shared" si="11"/>
        <v>11.8</v>
      </c>
      <c r="E32" s="9"/>
      <c r="F32" s="9">
        <f t="shared" si="12"/>
        <v>0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>
        <v>11.8</v>
      </c>
      <c r="U32" s="9"/>
      <c r="V32" s="9"/>
    </row>
    <row r="33" spans="1:22" ht="12.75" customHeight="1" x14ac:dyDescent="0.2">
      <c r="A33" s="73"/>
      <c r="B33" s="21" t="s">
        <v>28</v>
      </c>
      <c r="C33" s="9">
        <f t="shared" ref="C33:V33" si="14">C32-C31</f>
        <v>-0.19999999999999929</v>
      </c>
      <c r="D33" s="9">
        <f t="shared" si="14"/>
        <v>-0.19999999999999929</v>
      </c>
      <c r="E33" s="9">
        <f t="shared" si="14"/>
        <v>0</v>
      </c>
      <c r="F33" s="9">
        <f t="shared" si="14"/>
        <v>0</v>
      </c>
      <c r="G33" s="9">
        <f t="shared" si="14"/>
        <v>0</v>
      </c>
      <c r="H33" s="9">
        <f t="shared" si="14"/>
        <v>0</v>
      </c>
      <c r="I33" s="9">
        <f t="shared" si="14"/>
        <v>0</v>
      </c>
      <c r="J33" s="9">
        <f t="shared" si="14"/>
        <v>0</v>
      </c>
      <c r="K33" s="9">
        <f t="shared" si="14"/>
        <v>0</v>
      </c>
      <c r="L33" s="9">
        <f t="shared" si="14"/>
        <v>0</v>
      </c>
      <c r="M33" s="9">
        <f t="shared" si="14"/>
        <v>0</v>
      </c>
      <c r="N33" s="9">
        <f t="shared" si="14"/>
        <v>0</v>
      </c>
      <c r="O33" s="9">
        <f t="shared" si="14"/>
        <v>0</v>
      </c>
      <c r="P33" s="9">
        <f t="shared" si="14"/>
        <v>0</v>
      </c>
      <c r="Q33" s="9">
        <f t="shared" si="14"/>
        <v>0</v>
      </c>
      <c r="R33" s="9">
        <f t="shared" si="14"/>
        <v>0</v>
      </c>
      <c r="S33" s="9">
        <f t="shared" si="14"/>
        <v>0</v>
      </c>
      <c r="T33" s="9">
        <f t="shared" si="14"/>
        <v>-0.19999999999999929</v>
      </c>
      <c r="U33" s="9">
        <f t="shared" si="14"/>
        <v>0</v>
      </c>
      <c r="V33" s="9">
        <f t="shared" si="14"/>
        <v>0</v>
      </c>
    </row>
    <row r="34" spans="1:22" ht="12.75" customHeight="1" x14ac:dyDescent="0.2">
      <c r="A34" s="73"/>
      <c r="B34" s="21" t="s">
        <v>29</v>
      </c>
      <c r="C34" s="9">
        <f>C32/C31*100</f>
        <v>98.333333333333343</v>
      </c>
      <c r="D34" s="9">
        <f>D32/D31*100</f>
        <v>98.333333333333343</v>
      </c>
      <c r="E34" s="9"/>
      <c r="F34" s="20"/>
      <c r="G34" s="9"/>
      <c r="H34" s="9"/>
      <c r="I34" s="9"/>
      <c r="J34" s="9"/>
      <c r="K34" s="9"/>
      <c r="L34" s="9"/>
      <c r="M34" s="9"/>
      <c r="N34" s="9"/>
      <c r="O34" s="20"/>
      <c r="P34" s="9"/>
      <c r="Q34" s="9"/>
      <c r="R34" s="9"/>
      <c r="S34" s="9"/>
      <c r="T34" s="9">
        <f>T32/T31*100</f>
        <v>98.333333333333343</v>
      </c>
      <c r="U34" s="9"/>
      <c r="V34" s="9"/>
    </row>
  </sheetData>
  <mergeCells count="16">
    <mergeCell ref="A2:A6"/>
    <mergeCell ref="B2:B6"/>
    <mergeCell ref="C2:C5"/>
    <mergeCell ref="D2:T2"/>
    <mergeCell ref="U2:U5"/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  <mergeCell ref="G4:O4"/>
  </mergeCells>
  <pageMargins left="0.17" right="0.2" top="0.15" bottom="0.16" header="0.11" footer="0.16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W34"/>
  <sheetViews>
    <sheetView showZeros="0" zoomScale="110" zoomScaleNormal="110" workbookViewId="0">
      <pane xSplit="2" ySplit="5" topLeftCell="C18" activePane="bottomRight" state="frozen"/>
      <selection activeCell="A21" sqref="A21:V21"/>
      <selection pane="topRight" activeCell="A21" sqref="A21:V21"/>
      <selection pane="bottomLeft" activeCell="A21" sqref="A21:V21"/>
      <selection pane="bottomRight" activeCell="T25" sqref="T25"/>
    </sheetView>
  </sheetViews>
  <sheetFormatPr defaultRowHeight="11.25" x14ac:dyDescent="0.2"/>
  <cols>
    <col min="1" max="1" width="3" style="1" customWidth="1"/>
    <col min="2" max="2" width="30" style="1" customWidth="1"/>
    <col min="3" max="3" width="6.140625" style="2" customWidth="1"/>
    <col min="4" max="4" width="5.85546875" style="2" customWidth="1"/>
    <col min="5" max="5" width="5.28515625" style="2" customWidth="1"/>
    <col min="6" max="6" width="5.42578125" style="2" customWidth="1"/>
    <col min="7" max="7" width="6.7109375" style="2" customWidth="1"/>
    <col min="8" max="8" width="4.5703125" style="2" customWidth="1"/>
    <col min="9" max="10" width="4.85546875" style="2" customWidth="1"/>
    <col min="11" max="11" width="4.7109375" style="2" customWidth="1"/>
    <col min="12" max="12" width="5.140625" style="2" customWidth="1"/>
    <col min="13" max="13" width="8.42578125" style="2" customWidth="1"/>
    <col min="14" max="14" width="8" style="2" customWidth="1"/>
    <col min="15" max="15" width="8.140625" style="2" customWidth="1"/>
    <col min="16" max="16" width="4.140625" style="2" customWidth="1"/>
    <col min="17" max="17" width="5" style="2" customWidth="1"/>
    <col min="18" max="18" width="4.140625" style="2" customWidth="1"/>
    <col min="19" max="19" width="4.7109375" style="2" customWidth="1"/>
    <col min="20" max="20" width="5.7109375" style="2" customWidth="1"/>
    <col min="21" max="21" width="5.28515625" style="2" customWidth="1"/>
    <col min="22" max="22" width="4.42578125" style="2" customWidth="1"/>
    <col min="23" max="23" width="9.140625" style="2"/>
    <col min="24" max="16384" width="9.140625" style="1"/>
  </cols>
  <sheetData>
    <row r="1" spans="1:23" x14ac:dyDescent="0.2">
      <c r="B1" s="14" t="s">
        <v>183</v>
      </c>
      <c r="V1" s="1">
        <v>2</v>
      </c>
    </row>
    <row r="2" spans="1:23" ht="12.75" customHeight="1" x14ac:dyDescent="0.2">
      <c r="A2" s="98" t="s">
        <v>0</v>
      </c>
      <c r="B2" s="98" t="s">
        <v>1</v>
      </c>
      <c r="C2" s="94" t="s">
        <v>22</v>
      </c>
      <c r="D2" s="86" t="s">
        <v>16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8"/>
      <c r="U2" s="94" t="s">
        <v>15</v>
      </c>
      <c r="V2" s="94" t="s">
        <v>21</v>
      </c>
      <c r="W2" s="1"/>
    </row>
    <row r="3" spans="1:23" ht="13.5" customHeight="1" x14ac:dyDescent="0.2">
      <c r="A3" s="99"/>
      <c r="B3" s="99"/>
      <c r="C3" s="95"/>
      <c r="D3" s="94" t="s">
        <v>20</v>
      </c>
      <c r="E3" s="94" t="s">
        <v>2</v>
      </c>
      <c r="F3" s="86" t="s">
        <v>17</v>
      </c>
      <c r="G3" s="87"/>
      <c r="H3" s="87"/>
      <c r="I3" s="87"/>
      <c r="J3" s="87"/>
      <c r="K3" s="87"/>
      <c r="L3" s="87"/>
      <c r="M3" s="87"/>
      <c r="N3" s="87"/>
      <c r="O3" s="88"/>
      <c r="P3" s="94" t="s">
        <v>11</v>
      </c>
      <c r="Q3" s="94" t="s">
        <v>12</v>
      </c>
      <c r="R3" s="94" t="s">
        <v>13</v>
      </c>
      <c r="S3" s="94" t="s">
        <v>14</v>
      </c>
      <c r="T3" s="85" t="s">
        <v>47</v>
      </c>
      <c r="U3" s="95"/>
      <c r="V3" s="95"/>
      <c r="W3" s="1"/>
    </row>
    <row r="4" spans="1:23" ht="11.25" customHeight="1" x14ac:dyDescent="0.2">
      <c r="A4" s="100"/>
      <c r="B4" s="100"/>
      <c r="C4" s="96"/>
      <c r="D4" s="96"/>
      <c r="E4" s="96"/>
      <c r="F4" s="94" t="s">
        <v>19</v>
      </c>
      <c r="G4" s="102" t="s">
        <v>18</v>
      </c>
      <c r="H4" s="103"/>
      <c r="I4" s="103"/>
      <c r="J4" s="103"/>
      <c r="K4" s="103"/>
      <c r="L4" s="103"/>
      <c r="M4" s="103"/>
      <c r="N4" s="103"/>
      <c r="O4" s="104"/>
      <c r="P4" s="96"/>
      <c r="Q4" s="96"/>
      <c r="R4" s="96"/>
      <c r="S4" s="96"/>
      <c r="T4" s="85"/>
      <c r="U4" s="96"/>
      <c r="V4" s="96"/>
      <c r="W4" s="1"/>
    </row>
    <row r="5" spans="1:23" ht="110.25" customHeight="1" x14ac:dyDescent="0.2">
      <c r="A5" s="100"/>
      <c r="B5" s="100"/>
      <c r="C5" s="97"/>
      <c r="D5" s="97"/>
      <c r="E5" s="97"/>
      <c r="F5" s="97"/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52</v>
      </c>
      <c r="O5" s="3" t="s">
        <v>10</v>
      </c>
      <c r="P5" s="97"/>
      <c r="Q5" s="97"/>
      <c r="R5" s="97"/>
      <c r="S5" s="97"/>
      <c r="T5" s="85"/>
      <c r="U5" s="97"/>
      <c r="V5" s="97"/>
    </row>
    <row r="6" spans="1:23" x14ac:dyDescent="0.2">
      <c r="A6" s="101"/>
      <c r="B6" s="101"/>
      <c r="C6" s="4">
        <v>1</v>
      </c>
      <c r="D6" s="4">
        <v>2</v>
      </c>
      <c r="E6" s="4">
        <v>21</v>
      </c>
      <c r="F6" s="4">
        <v>22</v>
      </c>
      <c r="G6" s="4">
        <v>221</v>
      </c>
      <c r="H6" s="4">
        <v>222</v>
      </c>
      <c r="I6" s="4">
        <v>223</v>
      </c>
      <c r="J6" s="4">
        <v>224</v>
      </c>
      <c r="K6" s="4">
        <v>225</v>
      </c>
      <c r="L6" s="4">
        <v>226</v>
      </c>
      <c r="M6" s="4">
        <v>227</v>
      </c>
      <c r="N6" s="4">
        <v>228</v>
      </c>
      <c r="O6" s="4">
        <v>229</v>
      </c>
      <c r="P6" s="4">
        <v>23</v>
      </c>
      <c r="Q6" s="4">
        <v>24</v>
      </c>
      <c r="R6" s="4">
        <v>25</v>
      </c>
      <c r="S6" s="4">
        <v>26</v>
      </c>
      <c r="T6" s="4">
        <v>27</v>
      </c>
      <c r="U6" s="4">
        <v>28</v>
      </c>
      <c r="V6" s="4">
        <v>29</v>
      </c>
      <c r="W6" s="1"/>
    </row>
    <row r="7" spans="1:23" ht="12" customHeight="1" x14ac:dyDescent="0.2">
      <c r="A7" s="4">
        <v>1</v>
      </c>
      <c r="B7" s="4">
        <v>2</v>
      </c>
      <c r="C7" s="4">
        <v>4</v>
      </c>
      <c r="D7" s="4">
        <v>5</v>
      </c>
      <c r="E7" s="4">
        <v>6</v>
      </c>
      <c r="F7" s="4">
        <v>7</v>
      </c>
      <c r="G7" s="4">
        <v>8</v>
      </c>
      <c r="H7" s="4">
        <v>9</v>
      </c>
      <c r="I7" s="4">
        <v>10</v>
      </c>
      <c r="J7" s="4">
        <v>11</v>
      </c>
      <c r="K7" s="4">
        <v>12</v>
      </c>
      <c r="L7" s="4">
        <v>13</v>
      </c>
      <c r="M7" s="4">
        <v>14</v>
      </c>
      <c r="N7" s="4">
        <v>15</v>
      </c>
      <c r="O7" s="4">
        <v>16</v>
      </c>
      <c r="P7" s="4">
        <v>17</v>
      </c>
      <c r="Q7" s="4">
        <v>18</v>
      </c>
      <c r="R7" s="4">
        <v>19</v>
      </c>
      <c r="S7" s="4">
        <v>20</v>
      </c>
      <c r="T7" s="4">
        <v>21</v>
      </c>
      <c r="U7" s="4">
        <v>22</v>
      </c>
      <c r="V7" s="4">
        <v>23</v>
      </c>
    </row>
    <row r="8" spans="1:23" ht="26.25" customHeight="1" x14ac:dyDescent="0.2">
      <c r="A8" s="4"/>
      <c r="B8" s="24" t="s">
        <v>67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4"/>
    </row>
    <row r="9" spans="1:23" ht="13.5" customHeight="1" x14ac:dyDescent="0.2">
      <c r="A9" s="4"/>
      <c r="B9" s="7" t="s">
        <v>23</v>
      </c>
      <c r="C9" s="9">
        <f t="shared" ref="C9:C14" si="0">D9+U9+V9</f>
        <v>2581.8000000000002</v>
      </c>
      <c r="D9" s="9">
        <f t="shared" ref="D9:D14" si="1">E9+F9+P9+Q9+R9+S9+T9</f>
        <v>1156.8</v>
      </c>
      <c r="E9" s="9">
        <f>'II.1.4 გზა-კაპ'!E9</f>
        <v>0</v>
      </c>
      <c r="F9" s="9">
        <f t="shared" ref="F9:F14" si="2">G9+H9+I9+J9+K9+L9+M9+N9+O9</f>
        <v>505.09999999999997</v>
      </c>
      <c r="G9" s="9">
        <f>'II.1.4 გზა-კაპ'!G9</f>
        <v>0</v>
      </c>
      <c r="H9" s="9">
        <f>'II.1.4 გზა-კაპ'!H9</f>
        <v>0</v>
      </c>
      <c r="I9" s="9">
        <f>'II.1.4 გზა-კაპ'!I9</f>
        <v>0</v>
      </c>
      <c r="J9" s="9">
        <f>'II.1.4 გზა-კაპ'!J9</f>
        <v>0</v>
      </c>
      <c r="K9" s="9">
        <f>'II.1.4 გზა-კაპ'!K9</f>
        <v>0</v>
      </c>
      <c r="L9" s="9">
        <f>'II.1.4 გზა-კაპ'!L9</f>
        <v>0</v>
      </c>
      <c r="M9" s="9">
        <f>'II.1.4 გზა-კაპ'!M9</f>
        <v>0</v>
      </c>
      <c r="N9" s="9">
        <f>'II.1.4 გზა-კაპ'!N9</f>
        <v>0</v>
      </c>
      <c r="O9" s="9">
        <f>'II.1.4 გზა-კაპ'!O9</f>
        <v>505.09999999999997</v>
      </c>
      <c r="P9" s="9">
        <f>'II.1.4 გზა-კაპ'!P9</f>
        <v>0</v>
      </c>
      <c r="Q9" s="9">
        <f>'II.1.4 გზა-კაპ'!Q9</f>
        <v>181.5</v>
      </c>
      <c r="R9" s="9">
        <f>'II.1.4 გზა-კაპ'!R9</f>
        <v>0</v>
      </c>
      <c r="S9" s="9">
        <f>'II.1.4 გზა-კაპ'!S9</f>
        <v>0</v>
      </c>
      <c r="T9" s="9">
        <f>'II.1.4 გზა-კაპ'!T9</f>
        <v>470.2</v>
      </c>
      <c r="U9" s="9">
        <f>'II.1.4 გზა-კაპ'!U9</f>
        <v>1425</v>
      </c>
      <c r="V9" s="9">
        <f>'II.1.4 გზა-კაპ'!V9</f>
        <v>0</v>
      </c>
    </row>
    <row r="10" spans="1:23" ht="13.5" customHeight="1" x14ac:dyDescent="0.2">
      <c r="A10" s="4"/>
      <c r="B10" s="7" t="s">
        <v>24</v>
      </c>
      <c r="C10" s="9">
        <f t="shared" si="0"/>
        <v>12</v>
      </c>
      <c r="D10" s="9">
        <f t="shared" si="1"/>
        <v>12</v>
      </c>
      <c r="E10" s="9">
        <f>'II.1.4 გზა-კაპ'!E10</f>
        <v>0</v>
      </c>
      <c r="F10" s="9">
        <f t="shared" si="2"/>
        <v>0</v>
      </c>
      <c r="G10" s="9">
        <f>'II.1.4 გზა-კაპ'!G10</f>
        <v>0</v>
      </c>
      <c r="H10" s="9">
        <f>'II.1.4 გზა-კაპ'!H10</f>
        <v>0</v>
      </c>
      <c r="I10" s="9">
        <f>'II.1.4 გზა-კაპ'!I10</f>
        <v>0</v>
      </c>
      <c r="J10" s="9">
        <f>'II.1.4 გზა-კაპ'!J10</f>
        <v>0</v>
      </c>
      <c r="K10" s="9">
        <f>'II.1.4 გზა-კაპ'!K10</f>
        <v>0</v>
      </c>
      <c r="L10" s="9">
        <f>'II.1.4 გზა-კაპ'!L10</f>
        <v>0</v>
      </c>
      <c r="M10" s="9">
        <f>'II.1.4 გზა-კაპ'!M10</f>
        <v>0</v>
      </c>
      <c r="N10" s="9">
        <f>'II.1.4 გზა-კაპ'!N10</f>
        <v>0</v>
      </c>
      <c r="O10" s="9">
        <f>'II.1.4 გზა-კაპ'!O10</f>
        <v>0</v>
      </c>
      <c r="P10" s="9">
        <f>'II.1.4 გზა-კაპ'!P10</f>
        <v>0</v>
      </c>
      <c r="Q10" s="9">
        <f>'II.1.4 გზა-კაპ'!Q10</f>
        <v>0</v>
      </c>
      <c r="R10" s="9">
        <f>'II.1.4 გზა-კაპ'!R10</f>
        <v>0</v>
      </c>
      <c r="S10" s="9">
        <f>'II.1.4 გზა-კაპ'!S10</f>
        <v>0</v>
      </c>
      <c r="T10" s="9">
        <f>'II.1.4 გზა-კაპ'!T10</f>
        <v>12</v>
      </c>
      <c r="U10" s="9">
        <f>'II.1.4 გზა-კაპ'!U10</f>
        <v>0</v>
      </c>
      <c r="V10" s="9">
        <f>'II.1.4 გზა-კაპ'!V10</f>
        <v>0</v>
      </c>
    </row>
    <row r="11" spans="1:23" ht="13.5" customHeight="1" x14ac:dyDescent="0.2">
      <c r="A11" s="4"/>
      <c r="B11" s="7" t="s">
        <v>25</v>
      </c>
      <c r="C11" s="9">
        <f t="shared" si="0"/>
        <v>1641.3999999999999</v>
      </c>
      <c r="D11" s="9">
        <f t="shared" si="1"/>
        <v>891.59999999999991</v>
      </c>
      <c r="E11" s="9">
        <f>'II.1.4 გზა-კაპ'!E11</f>
        <v>0</v>
      </c>
      <c r="F11" s="9">
        <f t="shared" si="2"/>
        <v>180</v>
      </c>
      <c r="G11" s="9">
        <f>'II.1.4 გზა-კაპ'!G11</f>
        <v>0</v>
      </c>
      <c r="H11" s="9">
        <f>'II.1.4 გზა-კაპ'!H11</f>
        <v>0</v>
      </c>
      <c r="I11" s="9">
        <f>'II.1.4 გზა-კაპ'!I11</f>
        <v>52.1</v>
      </c>
      <c r="J11" s="9">
        <f>'II.1.4 გზა-კაპ'!J11</f>
        <v>0</v>
      </c>
      <c r="K11" s="9">
        <f>'II.1.4 გზა-კაპ'!K11</f>
        <v>0</v>
      </c>
      <c r="L11" s="9">
        <f>'II.1.4 გზა-კაპ'!L11</f>
        <v>0</v>
      </c>
      <c r="M11" s="9">
        <f>'II.1.4 გზა-კაპ'!M11</f>
        <v>0</v>
      </c>
      <c r="N11" s="9">
        <f>'II.1.4 გზა-კაპ'!N11</f>
        <v>0</v>
      </c>
      <c r="O11" s="9">
        <f>'II.1.4 გზა-კაპ'!O11</f>
        <v>127.89999999999999</v>
      </c>
      <c r="P11" s="9">
        <f>'II.1.4 გზა-კაპ'!P11</f>
        <v>0</v>
      </c>
      <c r="Q11" s="9">
        <f>'II.1.4 გზა-კაპ'!Q11</f>
        <v>137.80000000000001</v>
      </c>
      <c r="R11" s="9">
        <f>'II.1.4 გზა-კაპ'!R11</f>
        <v>0</v>
      </c>
      <c r="S11" s="9">
        <f>'II.1.4 გზა-კაპ'!S11</f>
        <v>0</v>
      </c>
      <c r="T11" s="9">
        <f>'II.1.4 გზა-კაპ'!T11</f>
        <v>573.79999999999995</v>
      </c>
      <c r="U11" s="9">
        <f>'II.1.4 გზა-კაპ'!U11</f>
        <v>749.8</v>
      </c>
      <c r="V11" s="9">
        <f>'II.1.4 გზა-კაპ'!V11</f>
        <v>0</v>
      </c>
    </row>
    <row r="12" spans="1:23" ht="13.5" customHeight="1" x14ac:dyDescent="0.2">
      <c r="A12" s="4"/>
      <c r="B12" s="8" t="s">
        <v>38</v>
      </c>
      <c r="C12" s="9">
        <f t="shared" si="0"/>
        <v>2596.8999999999996</v>
      </c>
      <c r="D12" s="9">
        <f t="shared" si="1"/>
        <v>588.20000000000005</v>
      </c>
      <c r="E12" s="9">
        <f>'II.1.4 გზა-კაპ'!E12</f>
        <v>0</v>
      </c>
      <c r="F12" s="9">
        <f t="shared" si="2"/>
        <v>92.5</v>
      </c>
      <c r="G12" s="9">
        <f>'II.1.4 გზა-კაპ'!G12</f>
        <v>0</v>
      </c>
      <c r="H12" s="9">
        <f>'II.1.4 გზა-კაპ'!H12</f>
        <v>0</v>
      </c>
      <c r="I12" s="9">
        <f>'II.1.4 გზა-კაპ'!I12</f>
        <v>2.5</v>
      </c>
      <c r="J12" s="9">
        <f>'II.1.4 გზა-კაპ'!J12</f>
        <v>0</v>
      </c>
      <c r="K12" s="9">
        <f>'II.1.4 გზა-კაპ'!K12</f>
        <v>0</v>
      </c>
      <c r="L12" s="9">
        <f>'II.1.4 გზა-კაპ'!L12</f>
        <v>0</v>
      </c>
      <c r="M12" s="9">
        <f>'II.1.4 გზა-კაპ'!M12</f>
        <v>0</v>
      </c>
      <c r="N12" s="9">
        <f>'II.1.4 გზა-კაპ'!N12</f>
        <v>0</v>
      </c>
      <c r="O12" s="9">
        <f>'II.1.4 გზა-კაპ'!O12</f>
        <v>90</v>
      </c>
      <c r="P12" s="9">
        <f>'II.1.4 გზა-კაპ'!P12</f>
        <v>0</v>
      </c>
      <c r="Q12" s="9">
        <f>'II.1.4 გზა-კაპ'!Q12</f>
        <v>-17.7</v>
      </c>
      <c r="R12" s="9">
        <f>'II.1.4 გზა-კაპ'!R12</f>
        <v>0</v>
      </c>
      <c r="S12" s="9">
        <f>'II.1.4 გზა-კაპ'!S12</f>
        <v>0</v>
      </c>
      <c r="T12" s="9">
        <f>'II.1.4 გზა-კაპ'!T12</f>
        <v>513.40000000000009</v>
      </c>
      <c r="U12" s="9">
        <f>'II.1.4 გზა-კაპ'!U12</f>
        <v>2008.6999999999996</v>
      </c>
      <c r="V12" s="9">
        <f>'II.1.4 გზა-კაპ'!V12</f>
        <v>0</v>
      </c>
    </row>
    <row r="13" spans="1:23" ht="13.5" customHeight="1" x14ac:dyDescent="0.2">
      <c r="A13" s="4"/>
      <c r="B13" s="8" t="s">
        <v>26</v>
      </c>
      <c r="C13" s="9">
        <f t="shared" si="0"/>
        <v>6832.1</v>
      </c>
      <c r="D13" s="9">
        <f t="shared" si="1"/>
        <v>2648.6000000000004</v>
      </c>
      <c r="E13" s="9">
        <f>E9+E10+E11+E12</f>
        <v>0</v>
      </c>
      <c r="F13" s="9">
        <f t="shared" si="2"/>
        <v>777.6</v>
      </c>
      <c r="G13" s="9">
        <f t="shared" ref="G13:V13" si="3">G9+G10+G11+G12</f>
        <v>0</v>
      </c>
      <c r="H13" s="9">
        <f t="shared" si="3"/>
        <v>0</v>
      </c>
      <c r="I13" s="9">
        <f t="shared" si="3"/>
        <v>54.6</v>
      </c>
      <c r="J13" s="9">
        <f t="shared" si="3"/>
        <v>0</v>
      </c>
      <c r="K13" s="9">
        <f t="shared" si="3"/>
        <v>0</v>
      </c>
      <c r="L13" s="9">
        <f t="shared" si="3"/>
        <v>0</v>
      </c>
      <c r="M13" s="9">
        <f t="shared" si="3"/>
        <v>0</v>
      </c>
      <c r="N13" s="9">
        <f t="shared" si="3"/>
        <v>0</v>
      </c>
      <c r="O13" s="9">
        <f t="shared" si="3"/>
        <v>723</v>
      </c>
      <c r="P13" s="9">
        <f t="shared" si="3"/>
        <v>0</v>
      </c>
      <c r="Q13" s="9">
        <f t="shared" si="3"/>
        <v>301.60000000000002</v>
      </c>
      <c r="R13" s="9">
        <f t="shared" si="3"/>
        <v>0</v>
      </c>
      <c r="S13" s="9">
        <f t="shared" si="3"/>
        <v>0</v>
      </c>
      <c r="T13" s="9">
        <f t="shared" si="3"/>
        <v>1569.4</v>
      </c>
      <c r="U13" s="9">
        <f t="shared" si="3"/>
        <v>4183.5</v>
      </c>
      <c r="V13" s="9">
        <f t="shared" si="3"/>
        <v>0</v>
      </c>
    </row>
    <row r="14" spans="1:23" ht="13.5" customHeight="1" x14ac:dyDescent="0.2">
      <c r="A14" s="4"/>
      <c r="B14" s="7" t="s">
        <v>27</v>
      </c>
      <c r="C14" s="9">
        <f t="shared" si="0"/>
        <v>2122.5</v>
      </c>
      <c r="D14" s="9">
        <f t="shared" si="1"/>
        <v>1030.8</v>
      </c>
      <c r="E14" s="9">
        <f>'II.1.4 გზა-კაპ'!E14</f>
        <v>0</v>
      </c>
      <c r="F14" s="9">
        <f t="shared" si="2"/>
        <v>610.19999999999993</v>
      </c>
      <c r="G14" s="9">
        <f>'II.1.4 გზა-კაპ'!G14</f>
        <v>0</v>
      </c>
      <c r="H14" s="9">
        <f>'II.1.4 გზა-კაპ'!H14</f>
        <v>0</v>
      </c>
      <c r="I14" s="9">
        <f>'II.1.4 გზა-კაპ'!I14</f>
        <v>52.1</v>
      </c>
      <c r="J14" s="9">
        <f>'II.1.4 გზა-კაპ'!J14</f>
        <v>0</v>
      </c>
      <c r="K14" s="9">
        <f>'II.1.4 გზა-კაპ'!K14</f>
        <v>0</v>
      </c>
      <c r="L14" s="9">
        <f>'II.1.4 გზა-კაპ'!L14</f>
        <v>0</v>
      </c>
      <c r="M14" s="9">
        <f>'II.1.4 გზა-კაპ'!M14</f>
        <v>0</v>
      </c>
      <c r="N14" s="9">
        <f>'II.1.4 გზა-კაპ'!N14</f>
        <v>0</v>
      </c>
      <c r="O14" s="9">
        <f>'II.1.4 გზა-კაპ'!O14</f>
        <v>558.09999999999991</v>
      </c>
      <c r="P14" s="9">
        <f>'II.1.4 გზა-კაპ'!P14</f>
        <v>0</v>
      </c>
      <c r="Q14" s="9">
        <f>'II.1.4 გზა-კაპ'!Q14</f>
        <v>278.60000000000002</v>
      </c>
      <c r="R14" s="9">
        <f>'II.1.4 გზა-კაპ'!R14</f>
        <v>0</v>
      </c>
      <c r="S14" s="9">
        <f>'II.1.4 გზა-კაპ'!S14</f>
        <v>0</v>
      </c>
      <c r="T14" s="9">
        <f>'II.1.4 გზა-კაპ'!T14</f>
        <v>142</v>
      </c>
      <c r="U14" s="9">
        <f>'II.1.4 გზა-კაპ'!U14</f>
        <v>1091.7</v>
      </c>
      <c r="V14" s="9">
        <f>'II.1.4 გზა-კაპ'!V14</f>
        <v>0</v>
      </c>
    </row>
    <row r="15" spans="1:23" ht="12.75" customHeight="1" x14ac:dyDescent="0.2">
      <c r="A15" s="4"/>
      <c r="B15" s="7" t="s">
        <v>28</v>
      </c>
      <c r="C15" s="9">
        <f t="shared" ref="C15:V15" si="4">C14-C13</f>
        <v>-4709.6000000000004</v>
      </c>
      <c r="D15" s="9">
        <f t="shared" si="4"/>
        <v>-1617.8000000000004</v>
      </c>
      <c r="E15" s="9">
        <f t="shared" si="4"/>
        <v>0</v>
      </c>
      <c r="F15" s="9">
        <f t="shared" si="4"/>
        <v>-167.40000000000009</v>
      </c>
      <c r="G15" s="9">
        <f t="shared" si="4"/>
        <v>0</v>
      </c>
      <c r="H15" s="9">
        <f t="shared" si="4"/>
        <v>0</v>
      </c>
      <c r="I15" s="9">
        <f t="shared" si="4"/>
        <v>-2.5</v>
      </c>
      <c r="J15" s="9">
        <f t="shared" si="4"/>
        <v>0</v>
      </c>
      <c r="K15" s="9">
        <f t="shared" si="4"/>
        <v>0</v>
      </c>
      <c r="L15" s="9">
        <f t="shared" si="4"/>
        <v>0</v>
      </c>
      <c r="M15" s="9">
        <f t="shared" si="4"/>
        <v>0</v>
      </c>
      <c r="N15" s="9">
        <f t="shared" si="4"/>
        <v>0</v>
      </c>
      <c r="O15" s="9">
        <f t="shared" si="4"/>
        <v>-164.90000000000009</v>
      </c>
      <c r="P15" s="9">
        <f t="shared" si="4"/>
        <v>0</v>
      </c>
      <c r="Q15" s="9">
        <f t="shared" si="4"/>
        <v>-23</v>
      </c>
      <c r="R15" s="9">
        <f t="shared" si="4"/>
        <v>0</v>
      </c>
      <c r="S15" s="9">
        <f>S14-S13</f>
        <v>0</v>
      </c>
      <c r="T15" s="9">
        <f t="shared" si="4"/>
        <v>-1427.4</v>
      </c>
      <c r="U15" s="9">
        <f t="shared" si="4"/>
        <v>-3091.8</v>
      </c>
      <c r="V15" s="9">
        <f t="shared" si="4"/>
        <v>0</v>
      </c>
    </row>
    <row r="16" spans="1:23" ht="12.75" customHeight="1" x14ac:dyDescent="0.2">
      <c r="A16" s="4"/>
      <c r="B16" s="7" t="s">
        <v>29</v>
      </c>
      <c r="C16" s="9">
        <f>C14/C13*100</f>
        <v>31.06658274908154</v>
      </c>
      <c r="D16" s="9">
        <f>D14/D13*100</f>
        <v>38.918674016461516</v>
      </c>
      <c r="E16" s="9"/>
      <c r="F16" s="9">
        <f>F14/F13*100</f>
        <v>78.472222222222214</v>
      </c>
      <c r="G16" s="9"/>
      <c r="H16" s="9"/>
      <c r="I16" s="9">
        <f>I14/I13*100</f>
        <v>95.42124542124543</v>
      </c>
      <c r="J16" s="9"/>
      <c r="K16" s="9"/>
      <c r="L16" s="9"/>
      <c r="M16" s="9"/>
      <c r="N16" s="9"/>
      <c r="O16" s="9">
        <f>O14/O13*100</f>
        <v>77.192254495159048</v>
      </c>
      <c r="P16" s="9"/>
      <c r="Q16" s="9">
        <f>Q14/Q13*100</f>
        <v>92.374005305039788</v>
      </c>
      <c r="R16" s="9"/>
      <c r="S16" s="9"/>
      <c r="T16" s="9">
        <f>T14/T13*100</f>
        <v>9.0480438384095816</v>
      </c>
      <c r="U16" s="9">
        <f>U14/U13*100</f>
        <v>26.09537468626748</v>
      </c>
      <c r="V16" s="9"/>
    </row>
    <row r="17" spans="1:22" ht="25.5" customHeight="1" x14ac:dyDescent="0.2">
      <c r="A17" s="4"/>
      <c r="B17" s="24" t="s">
        <v>106</v>
      </c>
      <c r="C17" s="9"/>
      <c r="D17" s="9"/>
      <c r="E17" s="9"/>
      <c r="F17" s="9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3.5" customHeight="1" x14ac:dyDescent="0.2">
      <c r="A18" s="4"/>
      <c r="B18" s="7" t="s">
        <v>23</v>
      </c>
      <c r="C18" s="9">
        <f t="shared" ref="C18:C23" si="5">D18+U18+V18</f>
        <v>798.69999999999993</v>
      </c>
      <c r="D18" s="9">
        <f t="shared" ref="D18:D23" si="6">E18+F18+P18+Q18+R18+S18+T18</f>
        <v>798.69999999999993</v>
      </c>
      <c r="E18" s="9">
        <f>'III.27 დასუფთ'!E9</f>
        <v>0</v>
      </c>
      <c r="F18" s="9">
        <f t="shared" ref="F18:F23" si="7">G18+H18+I18+J18+K18+L18+M18+N18+O18</f>
        <v>798.69999999999993</v>
      </c>
      <c r="G18" s="9">
        <f>'III.27 დასუფთ'!G9</f>
        <v>0</v>
      </c>
      <c r="H18" s="9">
        <f>'III.27 დასუფთ'!H9</f>
        <v>0</v>
      </c>
      <c r="I18" s="9">
        <f>'III.27 დასუფთ'!I9</f>
        <v>0</v>
      </c>
      <c r="J18" s="9">
        <f>'III.27 დასუფთ'!J9</f>
        <v>0</v>
      </c>
      <c r="K18" s="9">
        <f>'III.27 დასუფთ'!K9</f>
        <v>0</v>
      </c>
      <c r="L18" s="9">
        <f>'III.27 დასუფთ'!L9</f>
        <v>0</v>
      </c>
      <c r="M18" s="9">
        <f>'III.27 დასუფთ'!M9</f>
        <v>0</v>
      </c>
      <c r="N18" s="9">
        <f>'III.27 დასუფთ'!N9</f>
        <v>0</v>
      </c>
      <c r="O18" s="9">
        <f>'III.27 დასუფთ'!O9</f>
        <v>798.69999999999993</v>
      </c>
      <c r="P18" s="9">
        <f>'III.27 დასუფთ'!P9</f>
        <v>0</v>
      </c>
      <c r="Q18" s="9">
        <f>'III.27 დასუფთ'!Q9</f>
        <v>0</v>
      </c>
      <c r="R18" s="9">
        <f>'III.27 დასუფთ'!R9</f>
        <v>0</v>
      </c>
      <c r="S18" s="9">
        <f>'III.27 დასუფთ'!S9</f>
        <v>0</v>
      </c>
      <c r="T18" s="9">
        <f>'III.27 დასუფთ'!T9</f>
        <v>0</v>
      </c>
      <c r="U18" s="9">
        <f>'III.27 დასუფთ'!U9</f>
        <v>0</v>
      </c>
      <c r="V18" s="9">
        <f>'III.27 დასუფთ'!V9</f>
        <v>0</v>
      </c>
    </row>
    <row r="19" spans="1:22" ht="13.5" customHeight="1" x14ac:dyDescent="0.2">
      <c r="A19" s="4"/>
      <c r="B19" s="7" t="s">
        <v>24</v>
      </c>
      <c r="C19" s="9">
        <f t="shared" si="5"/>
        <v>0</v>
      </c>
      <c r="D19" s="9">
        <f t="shared" si="6"/>
        <v>0</v>
      </c>
      <c r="E19" s="9">
        <f>'III.27 დასუფთ'!E10</f>
        <v>0</v>
      </c>
      <c r="F19" s="9">
        <f t="shared" si="7"/>
        <v>0</v>
      </c>
      <c r="G19" s="9">
        <f>'III.27 დასუფთ'!G10</f>
        <v>0</v>
      </c>
      <c r="H19" s="9">
        <f>'III.27 დასუფთ'!H10</f>
        <v>0</v>
      </c>
      <c r="I19" s="9">
        <f>'III.27 დასუფთ'!I10</f>
        <v>0</v>
      </c>
      <c r="J19" s="9">
        <f>'III.27 დასუფთ'!J10</f>
        <v>0</v>
      </c>
      <c r="K19" s="9">
        <f>'III.27 დასუფთ'!K10</f>
        <v>0</v>
      </c>
      <c r="L19" s="9">
        <f>'III.27 დასუფთ'!L10</f>
        <v>0</v>
      </c>
      <c r="M19" s="9">
        <f>'III.27 დასუფთ'!M10</f>
        <v>0</v>
      </c>
      <c r="N19" s="9">
        <f>'III.27 დასუფთ'!N10</f>
        <v>0</v>
      </c>
      <c r="O19" s="9">
        <f>'III.27 დასუფთ'!O10</f>
        <v>0</v>
      </c>
      <c r="P19" s="9">
        <f>'III.27 დასუფთ'!P10</f>
        <v>0</v>
      </c>
      <c r="Q19" s="9">
        <f>'III.27 დასუფთ'!Q10</f>
        <v>0</v>
      </c>
      <c r="R19" s="9">
        <f>'III.27 დასუფთ'!R10</f>
        <v>0</v>
      </c>
      <c r="S19" s="9">
        <f>'III.27 დასუფთ'!S10</f>
        <v>0</v>
      </c>
      <c r="T19" s="9">
        <f>'III.27 დასუფთ'!T10</f>
        <v>0</v>
      </c>
      <c r="U19" s="9">
        <f>'III.27 დასუფთ'!U10</f>
        <v>0</v>
      </c>
      <c r="V19" s="9">
        <f>'III.27 დასუფთ'!V10</f>
        <v>0</v>
      </c>
    </row>
    <row r="20" spans="1:22" ht="13.5" customHeight="1" x14ac:dyDescent="0.2">
      <c r="A20" s="4"/>
      <c r="B20" s="7" t="s">
        <v>25</v>
      </c>
      <c r="C20" s="9">
        <f t="shared" si="5"/>
        <v>546.1</v>
      </c>
      <c r="D20" s="9">
        <f t="shared" si="6"/>
        <v>443.1</v>
      </c>
      <c r="E20" s="9">
        <f>'III.27 დასუფთ'!E11</f>
        <v>0</v>
      </c>
      <c r="F20" s="9">
        <f t="shared" si="7"/>
        <v>441.3</v>
      </c>
      <c r="G20" s="9">
        <f>'III.27 დასუფთ'!G11</f>
        <v>0</v>
      </c>
      <c r="H20" s="9">
        <f>'III.27 დასუფთ'!H11</f>
        <v>0</v>
      </c>
      <c r="I20" s="9">
        <f>'III.27 დასუფთ'!I11</f>
        <v>0</v>
      </c>
      <c r="J20" s="9">
        <f>'III.27 დასუფთ'!J11</f>
        <v>0</v>
      </c>
      <c r="K20" s="9">
        <f>'III.27 დასუფთ'!K11</f>
        <v>0</v>
      </c>
      <c r="L20" s="9">
        <f>'III.27 დასუფთ'!L11</f>
        <v>0</v>
      </c>
      <c r="M20" s="9">
        <f>'III.27 დასუფთ'!M11</f>
        <v>0</v>
      </c>
      <c r="N20" s="9">
        <f>'III.27 დასუფთ'!N11</f>
        <v>0</v>
      </c>
      <c r="O20" s="9">
        <f>'III.27 დასუფთ'!O11</f>
        <v>441.3</v>
      </c>
      <c r="P20" s="9">
        <f>'III.27 დასუფთ'!P11</f>
        <v>0</v>
      </c>
      <c r="Q20" s="9">
        <f>'III.27 დასუფთ'!Q11</f>
        <v>0</v>
      </c>
      <c r="R20" s="9">
        <f>'III.27 დასუფთ'!R11</f>
        <v>0</v>
      </c>
      <c r="S20" s="9">
        <f>'III.27 დასუფთ'!S11</f>
        <v>0</v>
      </c>
      <c r="T20" s="9">
        <f>'III.27 დასუფთ'!T11</f>
        <v>1.8000000000000003</v>
      </c>
      <c r="U20" s="9">
        <f>'III.27 დასუფთ'!U11</f>
        <v>103</v>
      </c>
      <c r="V20" s="9">
        <f>'III.27 დასუფთ'!V11</f>
        <v>0</v>
      </c>
    </row>
    <row r="21" spans="1:22" ht="13.5" customHeight="1" x14ac:dyDescent="0.2">
      <c r="A21" s="4"/>
      <c r="B21" s="8" t="s">
        <v>38</v>
      </c>
      <c r="C21" s="9">
        <f t="shared" si="5"/>
        <v>0</v>
      </c>
      <c r="D21" s="9">
        <f t="shared" si="6"/>
        <v>0</v>
      </c>
      <c r="E21" s="9">
        <f>'III.27 დასუფთ'!E12</f>
        <v>0</v>
      </c>
      <c r="F21" s="9">
        <f t="shared" si="7"/>
        <v>0</v>
      </c>
      <c r="G21" s="9">
        <f>'III.27 დასუფთ'!G12</f>
        <v>0</v>
      </c>
      <c r="H21" s="9">
        <f>'III.27 დასუფთ'!H12</f>
        <v>0</v>
      </c>
      <c r="I21" s="9">
        <f>'III.27 დასუფთ'!I12</f>
        <v>0</v>
      </c>
      <c r="J21" s="9">
        <f>'III.27 დასუფთ'!J12</f>
        <v>0</v>
      </c>
      <c r="K21" s="9">
        <f>'III.27 დასუფთ'!K12</f>
        <v>0</v>
      </c>
      <c r="L21" s="9">
        <f>'III.27 დასუფთ'!L12</f>
        <v>0</v>
      </c>
      <c r="M21" s="9">
        <f>'III.27 დასუფთ'!M12</f>
        <v>0</v>
      </c>
      <c r="N21" s="9">
        <f>'III.27 დასუფთ'!N12</f>
        <v>0</v>
      </c>
      <c r="O21" s="9">
        <f>'III.27 დასუფთ'!O12</f>
        <v>0</v>
      </c>
      <c r="P21" s="9">
        <f>'III.27 დასუფთ'!P12</f>
        <v>0</v>
      </c>
      <c r="Q21" s="9">
        <f>'III.27 დასუფთ'!Q12</f>
        <v>0</v>
      </c>
      <c r="R21" s="9">
        <f>'III.27 დასუფთ'!R12</f>
        <v>0</v>
      </c>
      <c r="S21" s="9">
        <f>'III.27 დასუფთ'!S12</f>
        <v>0</v>
      </c>
      <c r="T21" s="9">
        <f>'III.27 დასუფთ'!T12</f>
        <v>0</v>
      </c>
      <c r="U21" s="9">
        <f>'III.27 დასუფთ'!U12</f>
        <v>0</v>
      </c>
      <c r="V21" s="9">
        <f>'III.27 დასუფთ'!V12</f>
        <v>0</v>
      </c>
    </row>
    <row r="22" spans="1:22" ht="13.5" customHeight="1" x14ac:dyDescent="0.2">
      <c r="A22" s="4"/>
      <c r="B22" s="8" t="s">
        <v>26</v>
      </c>
      <c r="C22" s="9">
        <f t="shared" si="5"/>
        <v>1344.8</v>
      </c>
      <c r="D22" s="9">
        <f t="shared" si="6"/>
        <v>1241.8</v>
      </c>
      <c r="E22" s="9">
        <f>E18+E19+E20+E21</f>
        <v>0</v>
      </c>
      <c r="F22" s="9">
        <f t="shared" si="7"/>
        <v>1240</v>
      </c>
      <c r="G22" s="9">
        <f t="shared" ref="G22:V22" si="8">G18+G19+G20+G21</f>
        <v>0</v>
      </c>
      <c r="H22" s="9">
        <f t="shared" si="8"/>
        <v>0</v>
      </c>
      <c r="I22" s="9">
        <f t="shared" si="8"/>
        <v>0</v>
      </c>
      <c r="J22" s="9">
        <f t="shared" si="8"/>
        <v>0</v>
      </c>
      <c r="K22" s="9">
        <f t="shared" si="8"/>
        <v>0</v>
      </c>
      <c r="L22" s="9">
        <f t="shared" si="8"/>
        <v>0</v>
      </c>
      <c r="M22" s="9">
        <f t="shared" si="8"/>
        <v>0</v>
      </c>
      <c r="N22" s="9">
        <f t="shared" si="8"/>
        <v>0</v>
      </c>
      <c r="O22" s="9">
        <f t="shared" si="8"/>
        <v>1240</v>
      </c>
      <c r="P22" s="9">
        <f t="shared" si="8"/>
        <v>0</v>
      </c>
      <c r="Q22" s="9">
        <f t="shared" si="8"/>
        <v>0</v>
      </c>
      <c r="R22" s="9">
        <f t="shared" si="8"/>
        <v>0</v>
      </c>
      <c r="S22" s="9">
        <f t="shared" si="8"/>
        <v>0</v>
      </c>
      <c r="T22" s="9">
        <f t="shared" si="8"/>
        <v>1.8000000000000003</v>
      </c>
      <c r="U22" s="9">
        <f t="shared" si="8"/>
        <v>103</v>
      </c>
      <c r="V22" s="9">
        <f t="shared" si="8"/>
        <v>0</v>
      </c>
    </row>
    <row r="23" spans="1:22" ht="13.5" customHeight="1" x14ac:dyDescent="0.2">
      <c r="A23" s="4"/>
      <c r="B23" s="7" t="s">
        <v>27</v>
      </c>
      <c r="C23" s="9">
        <f t="shared" si="5"/>
        <v>897.10000000000014</v>
      </c>
      <c r="D23" s="9">
        <f t="shared" si="6"/>
        <v>897.10000000000014</v>
      </c>
      <c r="E23" s="9">
        <f>'III.27 დასუფთ'!E14</f>
        <v>0</v>
      </c>
      <c r="F23" s="9">
        <f t="shared" si="7"/>
        <v>896.80000000000018</v>
      </c>
      <c r="G23" s="9">
        <f>'III.27 დასუფთ'!G14</f>
        <v>0</v>
      </c>
      <c r="H23" s="9">
        <f>'III.27 დასუფთ'!H14</f>
        <v>0</v>
      </c>
      <c r="I23" s="9">
        <f>'III.27 დასუფთ'!I14</f>
        <v>0</v>
      </c>
      <c r="J23" s="9">
        <f>'III.27 დასუფთ'!J14</f>
        <v>0</v>
      </c>
      <c r="K23" s="9">
        <f>'III.27 დასუფთ'!K14</f>
        <v>0</v>
      </c>
      <c r="L23" s="9">
        <f>'III.27 დასუფთ'!L14</f>
        <v>0</v>
      </c>
      <c r="M23" s="9">
        <f>'III.27 დასუფთ'!M14</f>
        <v>0</v>
      </c>
      <c r="N23" s="9">
        <f>'III.27 დასუფთ'!N14</f>
        <v>0</v>
      </c>
      <c r="O23" s="9">
        <f>'III.27 დასუფთ'!O14</f>
        <v>896.80000000000018</v>
      </c>
      <c r="P23" s="9">
        <f>'III.27 დასუფთ'!P14</f>
        <v>0</v>
      </c>
      <c r="Q23" s="9">
        <f>'III.27 დასუფთ'!Q14</f>
        <v>0</v>
      </c>
      <c r="R23" s="9">
        <f>'III.27 დასუფთ'!R14</f>
        <v>0</v>
      </c>
      <c r="S23" s="9">
        <f>'III.27 დასუფთ'!S14</f>
        <v>0</v>
      </c>
      <c r="T23" s="9">
        <f>'III.27 დასუფთ'!T14</f>
        <v>0.3</v>
      </c>
      <c r="U23" s="9">
        <f>'III.27 დასუფთ'!U14</f>
        <v>0</v>
      </c>
      <c r="V23" s="9">
        <f>'III.27 დასუფთ'!V14</f>
        <v>0</v>
      </c>
    </row>
    <row r="24" spans="1:22" ht="12.75" customHeight="1" x14ac:dyDescent="0.2">
      <c r="A24" s="4"/>
      <c r="B24" s="7" t="s">
        <v>28</v>
      </c>
      <c r="C24" s="9">
        <f t="shared" ref="C24:V24" si="9">C23-C22</f>
        <v>-447.69999999999982</v>
      </c>
      <c r="D24" s="9">
        <f t="shared" si="9"/>
        <v>-344.69999999999982</v>
      </c>
      <c r="E24" s="9">
        <f t="shared" si="9"/>
        <v>0</v>
      </c>
      <c r="F24" s="9">
        <f t="shared" si="9"/>
        <v>-343.19999999999982</v>
      </c>
      <c r="G24" s="9">
        <f t="shared" si="9"/>
        <v>0</v>
      </c>
      <c r="H24" s="9">
        <f t="shared" si="9"/>
        <v>0</v>
      </c>
      <c r="I24" s="9">
        <f t="shared" si="9"/>
        <v>0</v>
      </c>
      <c r="J24" s="9">
        <f t="shared" si="9"/>
        <v>0</v>
      </c>
      <c r="K24" s="9">
        <f t="shared" si="9"/>
        <v>0</v>
      </c>
      <c r="L24" s="9">
        <f t="shared" si="9"/>
        <v>0</v>
      </c>
      <c r="M24" s="9">
        <f t="shared" si="9"/>
        <v>0</v>
      </c>
      <c r="N24" s="9">
        <f t="shared" si="9"/>
        <v>0</v>
      </c>
      <c r="O24" s="9">
        <f t="shared" si="9"/>
        <v>-343.19999999999982</v>
      </c>
      <c r="P24" s="9">
        <f t="shared" si="9"/>
        <v>0</v>
      </c>
      <c r="Q24" s="9">
        <f t="shared" si="9"/>
        <v>0</v>
      </c>
      <c r="R24" s="9">
        <f t="shared" si="9"/>
        <v>0</v>
      </c>
      <c r="S24" s="9">
        <f t="shared" si="9"/>
        <v>0</v>
      </c>
      <c r="T24" s="9">
        <f t="shared" si="9"/>
        <v>-1.5000000000000002</v>
      </c>
      <c r="U24" s="9">
        <f t="shared" si="9"/>
        <v>-103</v>
      </c>
      <c r="V24" s="9">
        <f t="shared" si="9"/>
        <v>0</v>
      </c>
    </row>
    <row r="25" spans="1:22" ht="12.75" customHeight="1" x14ac:dyDescent="0.2">
      <c r="A25" s="4"/>
      <c r="B25" s="7" t="s">
        <v>29</v>
      </c>
      <c r="C25" s="9">
        <f>C23/C22*100</f>
        <v>66.708804283164795</v>
      </c>
      <c r="D25" s="9">
        <f>D23/D22*100</f>
        <v>72.241906909325181</v>
      </c>
      <c r="E25" s="9"/>
      <c r="F25" s="9">
        <f>F23/F22*100</f>
        <v>72.32258064516131</v>
      </c>
      <c r="G25" s="9"/>
      <c r="H25" s="9"/>
      <c r="I25" s="9"/>
      <c r="J25" s="9"/>
      <c r="K25" s="9"/>
      <c r="L25" s="9"/>
      <c r="M25" s="9"/>
      <c r="N25" s="9"/>
      <c r="O25" s="9">
        <f>O23/O22*100</f>
        <v>72.32258064516131</v>
      </c>
      <c r="P25" s="9"/>
      <c r="Q25" s="9"/>
      <c r="R25" s="9"/>
      <c r="S25" s="9"/>
      <c r="T25" s="9">
        <f>T23/T22*100</f>
        <v>16.666666666666664</v>
      </c>
      <c r="U25" s="9">
        <f>U23/U22*100</f>
        <v>0</v>
      </c>
      <c r="V25" s="9"/>
    </row>
    <row r="26" spans="1:22" ht="17.25" customHeight="1" x14ac:dyDescent="0.2">
      <c r="A26" s="4"/>
      <c r="B26" s="6" t="s">
        <v>114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4"/>
    </row>
    <row r="27" spans="1:22" ht="13.5" customHeight="1" x14ac:dyDescent="0.2">
      <c r="A27" s="4"/>
      <c r="B27" s="7" t="s">
        <v>23</v>
      </c>
      <c r="C27" s="9">
        <f t="shared" ref="C27:C32" si="10">D27+U27+V27</f>
        <v>1432</v>
      </c>
      <c r="D27" s="9">
        <f t="shared" ref="D27:D32" si="11">E27+F27+P27+Q27+R27+S27+T27</f>
        <v>1432</v>
      </c>
      <c r="E27" s="9">
        <f>'IV.31 გან'!E9</f>
        <v>0</v>
      </c>
      <c r="F27" s="9">
        <f t="shared" ref="F27:F32" si="12">G27+H27+I27+J27+K27+L27+M27+N27+O27</f>
        <v>0</v>
      </c>
      <c r="G27" s="9">
        <f>'IV.31 გან'!G9</f>
        <v>0</v>
      </c>
      <c r="H27" s="9">
        <f>'IV.31 გან'!H9</f>
        <v>0</v>
      </c>
      <c r="I27" s="9">
        <f>'IV.31 გან'!I9</f>
        <v>0</v>
      </c>
      <c r="J27" s="9">
        <f>'IV.31 გან'!J9</f>
        <v>0</v>
      </c>
      <c r="K27" s="9">
        <f>'IV.31 გან'!K9</f>
        <v>0</v>
      </c>
      <c r="L27" s="9">
        <f>'IV.31 გან'!L9</f>
        <v>0</v>
      </c>
      <c r="M27" s="9">
        <f>'IV.31 გან'!M9</f>
        <v>0</v>
      </c>
      <c r="N27" s="9">
        <f>'IV.31 გან'!N9</f>
        <v>0</v>
      </c>
      <c r="O27" s="9">
        <f>'IV.31 გან'!O9</f>
        <v>0</v>
      </c>
      <c r="P27" s="9">
        <f>'IV.31 გან'!P9</f>
        <v>0</v>
      </c>
      <c r="Q27" s="9">
        <f>'IV.31 გან'!Q9</f>
        <v>1432</v>
      </c>
      <c r="R27" s="9">
        <f>'IV.31 გან'!R9</f>
        <v>0</v>
      </c>
      <c r="S27" s="9">
        <f>'IV.31 გან'!S9</f>
        <v>0</v>
      </c>
      <c r="T27" s="9">
        <f>'IV.31 გან'!T9</f>
        <v>0</v>
      </c>
      <c r="U27" s="9">
        <f>'IV.31 გან'!U9</f>
        <v>0</v>
      </c>
      <c r="V27" s="9">
        <f>'IV.31 გან'!V9</f>
        <v>0</v>
      </c>
    </row>
    <row r="28" spans="1:22" ht="13.5" customHeight="1" x14ac:dyDescent="0.2">
      <c r="A28" s="4"/>
      <c r="B28" s="7" t="s">
        <v>24</v>
      </c>
      <c r="C28" s="9">
        <f t="shared" si="10"/>
        <v>0</v>
      </c>
      <c r="D28" s="9">
        <f t="shared" si="11"/>
        <v>0</v>
      </c>
      <c r="E28" s="9">
        <f>'IV.31 გან'!E10</f>
        <v>0</v>
      </c>
      <c r="F28" s="9">
        <f t="shared" si="12"/>
        <v>0</v>
      </c>
      <c r="G28" s="9">
        <f>'IV.31 გან'!G10</f>
        <v>0</v>
      </c>
      <c r="H28" s="9">
        <f>'IV.31 გან'!H10</f>
        <v>0</v>
      </c>
      <c r="I28" s="9">
        <f>'IV.31 გან'!I10</f>
        <v>0</v>
      </c>
      <c r="J28" s="9">
        <f>'IV.31 გან'!J10</f>
        <v>0</v>
      </c>
      <c r="K28" s="9">
        <f>'IV.31 გან'!K10</f>
        <v>0</v>
      </c>
      <c r="L28" s="9">
        <f>'IV.31 გან'!L10</f>
        <v>0</v>
      </c>
      <c r="M28" s="9">
        <f>'IV.31 გან'!M10</f>
        <v>0</v>
      </c>
      <c r="N28" s="9">
        <f>'IV.31 გან'!N10</f>
        <v>0</v>
      </c>
      <c r="O28" s="9">
        <f>'IV.31 გან'!O10</f>
        <v>0</v>
      </c>
      <c r="P28" s="9">
        <f>'IV.31 გან'!P10</f>
        <v>0</v>
      </c>
      <c r="Q28" s="9">
        <f>'IV.31 გან'!Q10</f>
        <v>0</v>
      </c>
      <c r="R28" s="9">
        <f>'IV.31 გან'!R10</f>
        <v>0</v>
      </c>
      <c r="S28" s="9">
        <f>'IV.31 გან'!S10</f>
        <v>0</v>
      </c>
      <c r="T28" s="9">
        <f>'IV.31 გან'!T10</f>
        <v>0</v>
      </c>
      <c r="U28" s="9">
        <f>'IV.31 გან'!U10</f>
        <v>0</v>
      </c>
      <c r="V28" s="9">
        <f>'IV.31 გან'!V10</f>
        <v>0</v>
      </c>
    </row>
    <row r="29" spans="1:22" ht="13.5" customHeight="1" x14ac:dyDescent="0.2">
      <c r="A29" s="4"/>
      <c r="B29" s="7" t="s">
        <v>25</v>
      </c>
      <c r="C29" s="9">
        <f t="shared" si="10"/>
        <v>283.40000000000003</v>
      </c>
      <c r="D29" s="9">
        <f t="shared" si="11"/>
        <v>7.8</v>
      </c>
      <c r="E29" s="9">
        <f>'IV.31 გან'!E11</f>
        <v>0</v>
      </c>
      <c r="F29" s="9">
        <f t="shared" si="12"/>
        <v>7.8</v>
      </c>
      <c r="G29" s="9">
        <f>'IV.31 გან'!G11</f>
        <v>0</v>
      </c>
      <c r="H29" s="9">
        <f>'IV.31 გან'!H11</f>
        <v>0</v>
      </c>
      <c r="I29" s="9">
        <f>'IV.31 გან'!I11</f>
        <v>0</v>
      </c>
      <c r="J29" s="9">
        <f>'IV.31 გან'!J11</f>
        <v>0</v>
      </c>
      <c r="K29" s="9">
        <f>'IV.31 გან'!K11</f>
        <v>0</v>
      </c>
      <c r="L29" s="9">
        <f>'IV.31 გან'!L11</f>
        <v>0</v>
      </c>
      <c r="M29" s="9">
        <f>'IV.31 გან'!M11</f>
        <v>0</v>
      </c>
      <c r="N29" s="9">
        <f>'IV.31 გან'!N11</f>
        <v>7.8</v>
      </c>
      <c r="O29" s="9">
        <f>'IV.31 გან'!O11</f>
        <v>0</v>
      </c>
      <c r="P29" s="9">
        <f>'IV.31 გან'!P11</f>
        <v>0</v>
      </c>
      <c r="Q29" s="9">
        <f>'IV.31 გან'!Q11</f>
        <v>0</v>
      </c>
      <c r="R29" s="9">
        <f>'IV.31 გან'!R11</f>
        <v>0</v>
      </c>
      <c r="S29" s="9">
        <f>'IV.31 გან'!S11</f>
        <v>0</v>
      </c>
      <c r="T29" s="9">
        <f>'IV.31 გან'!T11</f>
        <v>0</v>
      </c>
      <c r="U29" s="9">
        <f>'IV.31 გან'!U11</f>
        <v>275.60000000000002</v>
      </c>
      <c r="V29" s="9">
        <f>'IV.31 გან'!V11</f>
        <v>0</v>
      </c>
    </row>
    <row r="30" spans="1:22" ht="13.5" customHeight="1" x14ac:dyDescent="0.2">
      <c r="A30" s="4"/>
      <c r="B30" s="8" t="s">
        <v>38</v>
      </c>
      <c r="C30" s="9">
        <f t="shared" si="10"/>
        <v>208</v>
      </c>
      <c r="D30" s="9">
        <f t="shared" si="11"/>
        <v>-32.4</v>
      </c>
      <c r="E30" s="9">
        <f>'IV.31 გან'!E12</f>
        <v>0</v>
      </c>
      <c r="F30" s="9">
        <f t="shared" si="12"/>
        <v>0</v>
      </c>
      <c r="G30" s="9">
        <f>'IV.31 გან'!G12</f>
        <v>0</v>
      </c>
      <c r="H30" s="9">
        <f>'IV.31 გან'!H12</f>
        <v>0</v>
      </c>
      <c r="I30" s="9">
        <f>'IV.31 გან'!I12</f>
        <v>0</v>
      </c>
      <c r="J30" s="9">
        <f>'IV.31 გან'!J12</f>
        <v>0</v>
      </c>
      <c r="K30" s="9">
        <f>'IV.31 გან'!K12</f>
        <v>0</v>
      </c>
      <c r="L30" s="9">
        <f>'IV.31 გან'!L12</f>
        <v>0</v>
      </c>
      <c r="M30" s="9">
        <f>'IV.31 გან'!M12</f>
        <v>0</v>
      </c>
      <c r="N30" s="9">
        <f>'IV.31 გან'!N12</f>
        <v>0</v>
      </c>
      <c r="O30" s="9">
        <f>'IV.31 გან'!O12</f>
        <v>0</v>
      </c>
      <c r="P30" s="9">
        <f>'IV.31 გან'!P12</f>
        <v>0</v>
      </c>
      <c r="Q30" s="9">
        <f>'IV.31 გან'!Q12</f>
        <v>-32.4</v>
      </c>
      <c r="R30" s="9">
        <f>'IV.31 გან'!R12</f>
        <v>0</v>
      </c>
      <c r="S30" s="9">
        <f>'IV.31 გან'!S12</f>
        <v>0</v>
      </c>
      <c r="T30" s="9">
        <f>'IV.31 გან'!T12</f>
        <v>0</v>
      </c>
      <c r="U30" s="9">
        <f>'IV.31 გან'!U12</f>
        <v>240.4</v>
      </c>
      <c r="V30" s="9">
        <f>'IV.31 გან'!V12</f>
        <v>0</v>
      </c>
    </row>
    <row r="31" spans="1:22" ht="13.5" customHeight="1" x14ac:dyDescent="0.2">
      <c r="A31" s="4"/>
      <c r="B31" s="8" t="s">
        <v>26</v>
      </c>
      <c r="C31" s="9">
        <f t="shared" si="10"/>
        <v>1923.3999999999999</v>
      </c>
      <c r="D31" s="9">
        <f t="shared" si="11"/>
        <v>1407.3999999999999</v>
      </c>
      <c r="E31" s="9">
        <f>E27+E28+E29+E30</f>
        <v>0</v>
      </c>
      <c r="F31" s="9">
        <f t="shared" si="12"/>
        <v>7.8</v>
      </c>
      <c r="G31" s="9">
        <f t="shared" ref="G31:V31" si="13">G27+G28+G29+G30</f>
        <v>0</v>
      </c>
      <c r="H31" s="9">
        <f t="shared" si="13"/>
        <v>0</v>
      </c>
      <c r="I31" s="9">
        <f t="shared" si="13"/>
        <v>0</v>
      </c>
      <c r="J31" s="9">
        <f t="shared" si="13"/>
        <v>0</v>
      </c>
      <c r="K31" s="9">
        <f t="shared" si="13"/>
        <v>0</v>
      </c>
      <c r="L31" s="9">
        <f t="shared" si="13"/>
        <v>0</v>
      </c>
      <c r="M31" s="9">
        <f t="shared" si="13"/>
        <v>0</v>
      </c>
      <c r="N31" s="9">
        <f t="shared" si="13"/>
        <v>7.8</v>
      </c>
      <c r="O31" s="9">
        <f t="shared" si="13"/>
        <v>0</v>
      </c>
      <c r="P31" s="9">
        <f t="shared" si="13"/>
        <v>0</v>
      </c>
      <c r="Q31" s="9">
        <f t="shared" si="13"/>
        <v>1399.6</v>
      </c>
      <c r="R31" s="9">
        <f t="shared" si="13"/>
        <v>0</v>
      </c>
      <c r="S31" s="9">
        <f t="shared" si="13"/>
        <v>0</v>
      </c>
      <c r="T31" s="9">
        <f t="shared" si="13"/>
        <v>0</v>
      </c>
      <c r="U31" s="9">
        <f t="shared" si="13"/>
        <v>516</v>
      </c>
      <c r="V31" s="9">
        <f t="shared" si="13"/>
        <v>0</v>
      </c>
    </row>
    <row r="32" spans="1:22" ht="13.5" customHeight="1" x14ac:dyDescent="0.2">
      <c r="A32" s="4"/>
      <c r="B32" s="7" t="s">
        <v>27</v>
      </c>
      <c r="C32" s="9">
        <f t="shared" si="10"/>
        <v>1314.6999999999998</v>
      </c>
      <c r="D32" s="9">
        <f t="shared" si="11"/>
        <v>1171.5999999999999</v>
      </c>
      <c r="E32" s="9">
        <f>'IV.31 გან'!E14</f>
        <v>0</v>
      </c>
      <c r="F32" s="9">
        <f t="shared" si="12"/>
        <v>7.6</v>
      </c>
      <c r="G32" s="9">
        <f>'IV.31 გან'!G14</f>
        <v>0</v>
      </c>
      <c r="H32" s="9">
        <f>'IV.31 გან'!H14</f>
        <v>0</v>
      </c>
      <c r="I32" s="9">
        <f>'IV.31 გან'!I14</f>
        <v>0</v>
      </c>
      <c r="J32" s="9">
        <f>'IV.31 გან'!J14</f>
        <v>0</v>
      </c>
      <c r="K32" s="9">
        <f>'IV.31 გან'!K14</f>
        <v>0</v>
      </c>
      <c r="L32" s="9">
        <f>'IV.31 გან'!L14</f>
        <v>0</v>
      </c>
      <c r="M32" s="9">
        <f>'IV.31 გან'!M14</f>
        <v>0</v>
      </c>
      <c r="N32" s="9">
        <f>'IV.31 გან'!N14</f>
        <v>7.6</v>
      </c>
      <c r="O32" s="9">
        <f>'IV.31 გან'!O14</f>
        <v>0</v>
      </c>
      <c r="P32" s="9">
        <f>'IV.31 გან'!P14</f>
        <v>0</v>
      </c>
      <c r="Q32" s="9">
        <f>'IV.31 გან'!Q14</f>
        <v>1164</v>
      </c>
      <c r="R32" s="9">
        <f>'IV.31 გან'!R14</f>
        <v>0</v>
      </c>
      <c r="S32" s="9">
        <f>'IV.31 გან'!S14</f>
        <v>0</v>
      </c>
      <c r="T32" s="9">
        <f>'IV.31 გან'!T14</f>
        <v>0</v>
      </c>
      <c r="U32" s="9">
        <f>'IV.31 გან'!U14</f>
        <v>143.10000000000002</v>
      </c>
      <c r="V32" s="9">
        <f>'IV.31 გან'!V14</f>
        <v>0</v>
      </c>
    </row>
    <row r="33" spans="1:22" ht="12.75" customHeight="1" x14ac:dyDescent="0.2">
      <c r="A33" s="4"/>
      <c r="B33" s="7" t="s">
        <v>28</v>
      </c>
      <c r="C33" s="9">
        <f t="shared" ref="C33:V33" si="14">C32-C31</f>
        <v>-608.70000000000005</v>
      </c>
      <c r="D33" s="9">
        <f t="shared" si="14"/>
        <v>-235.79999999999995</v>
      </c>
      <c r="E33" s="9">
        <f t="shared" si="14"/>
        <v>0</v>
      </c>
      <c r="F33" s="9">
        <f t="shared" si="14"/>
        <v>-0.20000000000000018</v>
      </c>
      <c r="G33" s="9">
        <f t="shared" si="14"/>
        <v>0</v>
      </c>
      <c r="H33" s="9">
        <f t="shared" si="14"/>
        <v>0</v>
      </c>
      <c r="I33" s="9">
        <f t="shared" si="14"/>
        <v>0</v>
      </c>
      <c r="J33" s="9">
        <f t="shared" si="14"/>
        <v>0</v>
      </c>
      <c r="K33" s="9">
        <f t="shared" si="14"/>
        <v>0</v>
      </c>
      <c r="L33" s="9">
        <f t="shared" si="14"/>
        <v>0</v>
      </c>
      <c r="M33" s="9">
        <f t="shared" si="14"/>
        <v>0</v>
      </c>
      <c r="N33" s="9">
        <f t="shared" si="14"/>
        <v>-0.20000000000000018</v>
      </c>
      <c r="O33" s="9">
        <f t="shared" si="14"/>
        <v>0</v>
      </c>
      <c r="P33" s="9">
        <f t="shared" si="14"/>
        <v>0</v>
      </c>
      <c r="Q33" s="9">
        <f t="shared" si="14"/>
        <v>-235.59999999999991</v>
      </c>
      <c r="R33" s="9">
        <f t="shared" si="14"/>
        <v>0</v>
      </c>
      <c r="S33" s="9">
        <f t="shared" si="14"/>
        <v>0</v>
      </c>
      <c r="T33" s="9">
        <f>T32-T31</f>
        <v>0</v>
      </c>
      <c r="U33" s="9">
        <f t="shared" si="14"/>
        <v>-372.9</v>
      </c>
      <c r="V33" s="9">
        <f t="shared" si="14"/>
        <v>0</v>
      </c>
    </row>
    <row r="34" spans="1:22" ht="12.75" customHeight="1" x14ac:dyDescent="0.2">
      <c r="A34" s="4"/>
      <c r="B34" s="7" t="s">
        <v>29</v>
      </c>
      <c r="C34" s="9">
        <f>C32/C31*100</f>
        <v>68.352916709992712</v>
      </c>
      <c r="D34" s="9">
        <f>D32/D31*100</f>
        <v>83.2457012931647</v>
      </c>
      <c r="E34" s="9"/>
      <c r="F34" s="9">
        <f>F32/F31*100</f>
        <v>97.435897435897431</v>
      </c>
      <c r="G34" s="9"/>
      <c r="H34" s="9"/>
      <c r="I34" s="9"/>
      <c r="J34" s="9"/>
      <c r="K34" s="9"/>
      <c r="L34" s="9"/>
      <c r="M34" s="9"/>
      <c r="N34" s="9">
        <f>N32/N31*100</f>
        <v>97.435897435897431</v>
      </c>
      <c r="O34" s="9"/>
      <c r="P34" s="9"/>
      <c r="Q34" s="9">
        <f>Q32/Q31*100</f>
        <v>83.166619034009727</v>
      </c>
      <c r="R34" s="9"/>
      <c r="S34" s="9"/>
      <c r="T34" s="9"/>
      <c r="U34" s="9">
        <f>U32/U31*100</f>
        <v>27.732558139534891</v>
      </c>
      <c r="V34" s="9"/>
    </row>
  </sheetData>
  <mergeCells count="16">
    <mergeCell ref="P3:P5"/>
    <mergeCell ref="V2:V5"/>
    <mergeCell ref="S3:S5"/>
    <mergeCell ref="T3:T5"/>
    <mergeCell ref="Q3:Q5"/>
    <mergeCell ref="R3:R5"/>
    <mergeCell ref="C2:C5"/>
    <mergeCell ref="U2:U5"/>
    <mergeCell ref="A2:A6"/>
    <mergeCell ref="G4:O4"/>
    <mergeCell ref="D2:T2"/>
    <mergeCell ref="D3:D5"/>
    <mergeCell ref="E3:E5"/>
    <mergeCell ref="F3:O3"/>
    <mergeCell ref="B2:B6"/>
    <mergeCell ref="F4:F5"/>
  </mergeCells>
  <phoneticPr fontId="1" type="noConversion"/>
  <pageMargins left="0.17" right="0.28000000000000003" top="0.34" bottom="0.16" header="0.17" footer="0.16"/>
  <pageSetup paperSize="9" orientation="landscape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34"/>
  <sheetViews>
    <sheetView showZeros="0" zoomScale="110" zoomScaleNormal="110" workbookViewId="0">
      <pane ySplit="6" topLeftCell="A16" activePane="bottomLeft" state="frozen"/>
      <selection activeCell="C35" sqref="C35"/>
      <selection pane="bottomLeft" activeCell="E39" sqref="E39"/>
    </sheetView>
  </sheetViews>
  <sheetFormatPr defaultRowHeight="11.25" x14ac:dyDescent="0.2"/>
  <cols>
    <col min="1" max="1" width="3" style="1" customWidth="1"/>
    <col min="2" max="2" width="30" style="1" customWidth="1"/>
    <col min="3" max="3" width="6.140625" style="2" customWidth="1"/>
    <col min="4" max="4" width="5.85546875" style="2" customWidth="1"/>
    <col min="5" max="5" width="5.28515625" style="2" customWidth="1"/>
    <col min="6" max="6" width="5.42578125" style="2" customWidth="1"/>
    <col min="7" max="7" width="7.28515625" style="2" customWidth="1"/>
    <col min="8" max="8" width="5.140625" style="2" customWidth="1"/>
    <col min="9" max="9" width="4.85546875" style="2" customWidth="1"/>
    <col min="10" max="10" width="5.7109375" style="2" customWidth="1"/>
    <col min="11" max="11" width="4.7109375" style="2" customWidth="1"/>
    <col min="12" max="12" width="5.140625" style="2" customWidth="1"/>
    <col min="13" max="13" width="8.42578125" style="2" customWidth="1"/>
    <col min="14" max="14" width="8" style="2" customWidth="1"/>
    <col min="15" max="15" width="8.140625" style="2" customWidth="1"/>
    <col min="16" max="19" width="4.140625" style="2" customWidth="1"/>
    <col min="20" max="20" width="5.140625" style="2" customWidth="1"/>
    <col min="21" max="21" width="4.85546875" style="2" customWidth="1"/>
    <col min="22" max="22" width="4.42578125" style="2" customWidth="1"/>
    <col min="23" max="23" width="9.140625" style="2"/>
    <col min="24" max="16384" width="9.140625" style="1"/>
  </cols>
  <sheetData>
    <row r="1" spans="1:23" ht="11.25" customHeight="1" x14ac:dyDescent="0.2">
      <c r="A1" s="5"/>
      <c r="B1" s="14" t="s">
        <v>183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">
        <v>17</v>
      </c>
    </row>
    <row r="2" spans="1:23" ht="12.75" customHeight="1" x14ac:dyDescent="0.2">
      <c r="A2" s="83" t="s">
        <v>0</v>
      </c>
      <c r="B2" s="83" t="s">
        <v>1</v>
      </c>
      <c r="C2" s="85" t="s">
        <v>22</v>
      </c>
      <c r="D2" s="93" t="s">
        <v>16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85" t="s">
        <v>15</v>
      </c>
      <c r="V2" s="85" t="s">
        <v>21</v>
      </c>
      <c r="W2" s="1"/>
    </row>
    <row r="3" spans="1:23" ht="13.5" customHeight="1" x14ac:dyDescent="0.2">
      <c r="A3" s="83"/>
      <c r="B3" s="83"/>
      <c r="C3" s="85"/>
      <c r="D3" s="85" t="s">
        <v>20</v>
      </c>
      <c r="E3" s="85" t="s">
        <v>2</v>
      </c>
      <c r="F3" s="84" t="s">
        <v>17</v>
      </c>
      <c r="G3" s="84"/>
      <c r="H3" s="84"/>
      <c r="I3" s="84"/>
      <c r="J3" s="84"/>
      <c r="K3" s="84"/>
      <c r="L3" s="84"/>
      <c r="M3" s="84"/>
      <c r="N3" s="84"/>
      <c r="O3" s="84"/>
      <c r="P3" s="85" t="s">
        <v>11</v>
      </c>
      <c r="Q3" s="85" t="s">
        <v>12</v>
      </c>
      <c r="R3" s="85" t="s">
        <v>13</v>
      </c>
      <c r="S3" s="85" t="s">
        <v>14</v>
      </c>
      <c r="T3" s="85" t="s">
        <v>47</v>
      </c>
      <c r="U3" s="85"/>
      <c r="V3" s="85"/>
      <c r="W3" s="1"/>
    </row>
    <row r="4" spans="1:23" ht="13.5" customHeight="1" x14ac:dyDescent="0.2">
      <c r="A4" s="83"/>
      <c r="B4" s="83"/>
      <c r="C4" s="85"/>
      <c r="D4" s="85"/>
      <c r="E4" s="85"/>
      <c r="F4" s="85" t="s">
        <v>19</v>
      </c>
      <c r="G4" s="84" t="s">
        <v>18</v>
      </c>
      <c r="H4" s="84"/>
      <c r="I4" s="84"/>
      <c r="J4" s="84"/>
      <c r="K4" s="84"/>
      <c r="L4" s="84"/>
      <c r="M4" s="84"/>
      <c r="N4" s="84"/>
      <c r="O4" s="84"/>
      <c r="P4" s="85"/>
      <c r="Q4" s="85"/>
      <c r="R4" s="85"/>
      <c r="S4" s="85"/>
      <c r="T4" s="85"/>
      <c r="U4" s="85"/>
      <c r="V4" s="85"/>
      <c r="W4" s="1"/>
    </row>
    <row r="5" spans="1:23" ht="111" customHeight="1" x14ac:dyDescent="0.2">
      <c r="A5" s="83"/>
      <c r="B5" s="83"/>
      <c r="C5" s="85"/>
      <c r="D5" s="85"/>
      <c r="E5" s="85"/>
      <c r="F5" s="85"/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52</v>
      </c>
      <c r="O5" s="3" t="s">
        <v>10</v>
      </c>
      <c r="P5" s="85"/>
      <c r="Q5" s="85"/>
      <c r="R5" s="85"/>
      <c r="S5" s="85"/>
      <c r="T5" s="85"/>
      <c r="U5" s="85"/>
      <c r="V5" s="85"/>
    </row>
    <row r="6" spans="1:23" x14ac:dyDescent="0.2">
      <c r="A6" s="83"/>
      <c r="B6" s="83"/>
      <c r="C6" s="4">
        <v>1</v>
      </c>
      <c r="D6" s="4">
        <v>2</v>
      </c>
      <c r="E6" s="4">
        <v>21</v>
      </c>
      <c r="F6" s="4">
        <v>22</v>
      </c>
      <c r="G6" s="4">
        <v>221</v>
      </c>
      <c r="H6" s="4">
        <v>222</v>
      </c>
      <c r="I6" s="4">
        <v>223</v>
      </c>
      <c r="J6" s="4">
        <v>224</v>
      </c>
      <c r="K6" s="4">
        <v>225</v>
      </c>
      <c r="L6" s="4">
        <v>226</v>
      </c>
      <c r="M6" s="4">
        <v>227</v>
      </c>
      <c r="N6" s="4">
        <v>228</v>
      </c>
      <c r="O6" s="4">
        <v>229</v>
      </c>
      <c r="P6" s="4">
        <v>23</v>
      </c>
      <c r="Q6" s="4">
        <v>24</v>
      </c>
      <c r="R6" s="4">
        <v>25</v>
      </c>
      <c r="S6" s="4">
        <v>26</v>
      </c>
      <c r="T6" s="4">
        <v>27</v>
      </c>
      <c r="U6" s="4">
        <v>28</v>
      </c>
      <c r="V6" s="4">
        <v>29</v>
      </c>
      <c r="W6" s="1"/>
    </row>
    <row r="7" spans="1:23" ht="15.75" customHeight="1" x14ac:dyDescent="0.2">
      <c r="A7" s="4">
        <v>1</v>
      </c>
      <c r="B7" s="4">
        <v>2</v>
      </c>
      <c r="C7" s="4">
        <v>4</v>
      </c>
      <c r="D7" s="4">
        <v>5</v>
      </c>
      <c r="E7" s="4">
        <v>6</v>
      </c>
      <c r="F7" s="4">
        <v>7</v>
      </c>
      <c r="G7" s="4">
        <v>8</v>
      </c>
      <c r="H7" s="4">
        <v>9</v>
      </c>
      <c r="I7" s="4">
        <v>10</v>
      </c>
      <c r="J7" s="4">
        <v>11</v>
      </c>
      <c r="K7" s="4">
        <v>12</v>
      </c>
      <c r="L7" s="4">
        <v>13</v>
      </c>
      <c r="M7" s="4">
        <v>14</v>
      </c>
      <c r="N7" s="4">
        <v>15</v>
      </c>
      <c r="O7" s="4">
        <v>16</v>
      </c>
      <c r="P7" s="4">
        <v>17</v>
      </c>
      <c r="Q7" s="4">
        <v>18</v>
      </c>
      <c r="R7" s="4">
        <v>19</v>
      </c>
      <c r="S7" s="4">
        <v>20</v>
      </c>
      <c r="T7" s="4">
        <v>21</v>
      </c>
      <c r="U7" s="4">
        <v>22</v>
      </c>
      <c r="V7" s="4">
        <v>23</v>
      </c>
    </row>
    <row r="8" spans="1:23" ht="30" customHeight="1" x14ac:dyDescent="0.2">
      <c r="A8" s="23" t="s">
        <v>80</v>
      </c>
      <c r="B8" s="28" t="s">
        <v>172</v>
      </c>
      <c r="C8" s="20"/>
      <c r="D8" s="20"/>
      <c r="E8" s="20"/>
      <c r="F8" s="20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</row>
    <row r="9" spans="1:23" ht="12.75" customHeight="1" x14ac:dyDescent="0.2">
      <c r="A9" s="73"/>
      <c r="B9" s="21" t="s">
        <v>23</v>
      </c>
      <c r="C9" s="20">
        <f t="shared" ref="C9:C14" si="0">D9+U9+V9</f>
        <v>15</v>
      </c>
      <c r="D9" s="20">
        <f t="shared" ref="D9:D14" si="1">E9+F9+P9+Q9+R9+S9+T9</f>
        <v>15</v>
      </c>
      <c r="E9" s="20">
        <f>E18</f>
        <v>0</v>
      </c>
      <c r="F9" s="20">
        <f t="shared" ref="F9:F14" si="2">G9+H9+I9+J9+K9+L9+M9+N9+O9</f>
        <v>0</v>
      </c>
      <c r="G9" s="20">
        <f t="shared" ref="G9:V9" si="3">G18</f>
        <v>0</v>
      </c>
      <c r="H9" s="20">
        <f t="shared" si="3"/>
        <v>0</v>
      </c>
      <c r="I9" s="20">
        <f t="shared" si="3"/>
        <v>0</v>
      </c>
      <c r="J9" s="20">
        <f t="shared" si="3"/>
        <v>0</v>
      </c>
      <c r="K9" s="20">
        <f t="shared" si="3"/>
        <v>0</v>
      </c>
      <c r="L9" s="20">
        <f t="shared" si="3"/>
        <v>0</v>
      </c>
      <c r="M9" s="20">
        <f t="shared" si="3"/>
        <v>0</v>
      </c>
      <c r="N9" s="20">
        <f t="shared" si="3"/>
        <v>0</v>
      </c>
      <c r="O9" s="20">
        <f t="shared" si="3"/>
        <v>0</v>
      </c>
      <c r="P9" s="20">
        <f t="shared" si="3"/>
        <v>0</v>
      </c>
      <c r="Q9" s="20">
        <f t="shared" si="3"/>
        <v>0</v>
      </c>
      <c r="R9" s="20">
        <f t="shared" si="3"/>
        <v>0</v>
      </c>
      <c r="S9" s="20">
        <f t="shared" si="3"/>
        <v>0</v>
      </c>
      <c r="T9" s="20">
        <f t="shared" si="3"/>
        <v>15</v>
      </c>
      <c r="U9" s="20">
        <f t="shared" si="3"/>
        <v>0</v>
      </c>
      <c r="V9" s="20">
        <f t="shared" si="3"/>
        <v>0</v>
      </c>
    </row>
    <row r="10" spans="1:23" ht="12.75" customHeight="1" x14ac:dyDescent="0.2">
      <c r="A10" s="73"/>
      <c r="B10" s="21" t="s">
        <v>24</v>
      </c>
      <c r="C10" s="20">
        <f t="shared" si="0"/>
        <v>0</v>
      </c>
      <c r="D10" s="20">
        <f t="shared" si="1"/>
        <v>0</v>
      </c>
      <c r="E10" s="20">
        <f>E19</f>
        <v>0</v>
      </c>
      <c r="F10" s="20">
        <f t="shared" si="2"/>
        <v>0</v>
      </c>
      <c r="G10" s="20">
        <f t="shared" ref="G10:V10" si="4">G19</f>
        <v>0</v>
      </c>
      <c r="H10" s="20">
        <f t="shared" si="4"/>
        <v>0</v>
      </c>
      <c r="I10" s="20">
        <f t="shared" si="4"/>
        <v>0</v>
      </c>
      <c r="J10" s="20">
        <f t="shared" si="4"/>
        <v>0</v>
      </c>
      <c r="K10" s="20">
        <f t="shared" si="4"/>
        <v>0</v>
      </c>
      <c r="L10" s="20">
        <f t="shared" si="4"/>
        <v>0</v>
      </c>
      <c r="M10" s="20">
        <f t="shared" si="4"/>
        <v>0</v>
      </c>
      <c r="N10" s="20">
        <f t="shared" si="4"/>
        <v>0</v>
      </c>
      <c r="O10" s="20">
        <f t="shared" si="4"/>
        <v>0</v>
      </c>
      <c r="P10" s="20">
        <f t="shared" si="4"/>
        <v>0</v>
      </c>
      <c r="Q10" s="20">
        <f t="shared" si="4"/>
        <v>0</v>
      </c>
      <c r="R10" s="20">
        <f t="shared" si="4"/>
        <v>0</v>
      </c>
      <c r="S10" s="20">
        <f t="shared" si="4"/>
        <v>0</v>
      </c>
      <c r="T10" s="20">
        <f t="shared" si="4"/>
        <v>0</v>
      </c>
      <c r="U10" s="20">
        <f t="shared" si="4"/>
        <v>0</v>
      </c>
      <c r="V10" s="20">
        <f t="shared" si="4"/>
        <v>0</v>
      </c>
    </row>
    <row r="11" spans="1:23" ht="12.75" customHeight="1" x14ac:dyDescent="0.2">
      <c r="A11" s="73"/>
      <c r="B11" s="21" t="s">
        <v>25</v>
      </c>
      <c r="C11" s="20">
        <f t="shared" si="0"/>
        <v>4</v>
      </c>
      <c r="D11" s="20">
        <f t="shared" si="1"/>
        <v>4</v>
      </c>
      <c r="E11" s="20">
        <f>E20</f>
        <v>0</v>
      </c>
      <c r="F11" s="20">
        <f t="shared" si="2"/>
        <v>0</v>
      </c>
      <c r="G11" s="20">
        <f t="shared" ref="G11:V11" si="5">G20</f>
        <v>0</v>
      </c>
      <c r="H11" s="20">
        <f t="shared" si="5"/>
        <v>0</v>
      </c>
      <c r="I11" s="20">
        <f t="shared" si="5"/>
        <v>0</v>
      </c>
      <c r="J11" s="20">
        <f t="shared" si="5"/>
        <v>0</v>
      </c>
      <c r="K11" s="20">
        <f t="shared" si="5"/>
        <v>0</v>
      </c>
      <c r="L11" s="20">
        <f t="shared" si="5"/>
        <v>0</v>
      </c>
      <c r="M11" s="20">
        <f t="shared" si="5"/>
        <v>0</v>
      </c>
      <c r="N11" s="20">
        <f t="shared" si="5"/>
        <v>0</v>
      </c>
      <c r="O11" s="20">
        <f t="shared" si="5"/>
        <v>0</v>
      </c>
      <c r="P11" s="20">
        <f t="shared" si="5"/>
        <v>0</v>
      </c>
      <c r="Q11" s="20">
        <f t="shared" si="5"/>
        <v>0</v>
      </c>
      <c r="R11" s="20">
        <f t="shared" si="5"/>
        <v>0</v>
      </c>
      <c r="S11" s="20">
        <f t="shared" si="5"/>
        <v>0</v>
      </c>
      <c r="T11" s="20">
        <f t="shared" si="5"/>
        <v>4</v>
      </c>
      <c r="U11" s="20">
        <f t="shared" si="5"/>
        <v>0</v>
      </c>
      <c r="V11" s="20">
        <f t="shared" si="5"/>
        <v>0</v>
      </c>
    </row>
    <row r="12" spans="1:23" ht="12.75" customHeight="1" x14ac:dyDescent="0.2">
      <c r="A12" s="73"/>
      <c r="B12" s="22" t="s">
        <v>38</v>
      </c>
      <c r="C12" s="20">
        <f t="shared" si="0"/>
        <v>0</v>
      </c>
      <c r="D12" s="20">
        <f t="shared" si="1"/>
        <v>0</v>
      </c>
      <c r="E12" s="20">
        <f>E21</f>
        <v>0</v>
      </c>
      <c r="F12" s="20">
        <f t="shared" si="2"/>
        <v>0</v>
      </c>
      <c r="G12" s="20">
        <f t="shared" ref="G12:V12" si="6">G21</f>
        <v>0</v>
      </c>
      <c r="H12" s="20">
        <f t="shared" si="6"/>
        <v>0</v>
      </c>
      <c r="I12" s="20">
        <f t="shared" si="6"/>
        <v>0</v>
      </c>
      <c r="J12" s="20">
        <f t="shared" si="6"/>
        <v>0</v>
      </c>
      <c r="K12" s="20">
        <f t="shared" si="6"/>
        <v>0</v>
      </c>
      <c r="L12" s="20">
        <f t="shared" si="6"/>
        <v>0</v>
      </c>
      <c r="M12" s="20">
        <f t="shared" si="6"/>
        <v>0</v>
      </c>
      <c r="N12" s="20">
        <f t="shared" si="6"/>
        <v>0</v>
      </c>
      <c r="O12" s="20">
        <f t="shared" si="6"/>
        <v>0</v>
      </c>
      <c r="P12" s="20">
        <f t="shared" si="6"/>
        <v>0</v>
      </c>
      <c r="Q12" s="20">
        <f t="shared" si="6"/>
        <v>0</v>
      </c>
      <c r="R12" s="20">
        <f t="shared" si="6"/>
        <v>0</v>
      </c>
      <c r="S12" s="20">
        <f t="shared" si="6"/>
        <v>0</v>
      </c>
      <c r="T12" s="20">
        <f t="shared" si="6"/>
        <v>0</v>
      </c>
      <c r="U12" s="20">
        <f t="shared" si="6"/>
        <v>0</v>
      </c>
      <c r="V12" s="20">
        <f t="shared" si="6"/>
        <v>0</v>
      </c>
    </row>
    <row r="13" spans="1:23" ht="12.75" customHeight="1" x14ac:dyDescent="0.2">
      <c r="A13" s="73"/>
      <c r="B13" s="22" t="s">
        <v>26</v>
      </c>
      <c r="C13" s="20">
        <f t="shared" si="0"/>
        <v>19</v>
      </c>
      <c r="D13" s="20">
        <f t="shared" si="1"/>
        <v>19</v>
      </c>
      <c r="E13" s="20">
        <f>E9+E10+E11+E12</f>
        <v>0</v>
      </c>
      <c r="F13" s="20">
        <f t="shared" si="2"/>
        <v>0</v>
      </c>
      <c r="G13" s="20">
        <f t="shared" ref="G13:V13" si="7">G9+G10+G11+G12</f>
        <v>0</v>
      </c>
      <c r="H13" s="20">
        <f t="shared" si="7"/>
        <v>0</v>
      </c>
      <c r="I13" s="20">
        <f t="shared" si="7"/>
        <v>0</v>
      </c>
      <c r="J13" s="20">
        <f t="shared" si="7"/>
        <v>0</v>
      </c>
      <c r="K13" s="20">
        <f t="shared" si="7"/>
        <v>0</v>
      </c>
      <c r="L13" s="20">
        <f t="shared" si="7"/>
        <v>0</v>
      </c>
      <c r="M13" s="20">
        <f t="shared" si="7"/>
        <v>0</v>
      </c>
      <c r="N13" s="20">
        <f t="shared" si="7"/>
        <v>0</v>
      </c>
      <c r="O13" s="20">
        <f t="shared" si="7"/>
        <v>0</v>
      </c>
      <c r="P13" s="20">
        <f t="shared" si="7"/>
        <v>0</v>
      </c>
      <c r="Q13" s="20">
        <f t="shared" si="7"/>
        <v>0</v>
      </c>
      <c r="R13" s="20">
        <f t="shared" si="7"/>
        <v>0</v>
      </c>
      <c r="S13" s="20">
        <f t="shared" si="7"/>
        <v>0</v>
      </c>
      <c r="T13" s="20">
        <f t="shared" si="7"/>
        <v>19</v>
      </c>
      <c r="U13" s="20">
        <f t="shared" si="7"/>
        <v>0</v>
      </c>
      <c r="V13" s="20">
        <f t="shared" si="7"/>
        <v>0</v>
      </c>
    </row>
    <row r="14" spans="1:23" ht="12.75" customHeight="1" x14ac:dyDescent="0.2">
      <c r="A14" s="73"/>
      <c r="B14" s="21" t="s">
        <v>27</v>
      </c>
      <c r="C14" s="20">
        <f t="shared" si="0"/>
        <v>1.9</v>
      </c>
      <c r="D14" s="20">
        <f t="shared" si="1"/>
        <v>1.9</v>
      </c>
      <c r="E14" s="20">
        <f>E23</f>
        <v>0</v>
      </c>
      <c r="F14" s="20">
        <f t="shared" si="2"/>
        <v>0</v>
      </c>
      <c r="G14" s="20">
        <f t="shared" ref="G14:V14" si="8">G23</f>
        <v>0</v>
      </c>
      <c r="H14" s="20">
        <f t="shared" si="8"/>
        <v>0</v>
      </c>
      <c r="I14" s="20">
        <f t="shared" si="8"/>
        <v>0</v>
      </c>
      <c r="J14" s="20">
        <f t="shared" si="8"/>
        <v>0</v>
      </c>
      <c r="K14" s="20">
        <f t="shared" si="8"/>
        <v>0</v>
      </c>
      <c r="L14" s="20">
        <f t="shared" si="8"/>
        <v>0</v>
      </c>
      <c r="M14" s="20">
        <f t="shared" si="8"/>
        <v>0</v>
      </c>
      <c r="N14" s="20">
        <f t="shared" si="8"/>
        <v>0</v>
      </c>
      <c r="O14" s="20">
        <f t="shared" si="8"/>
        <v>0</v>
      </c>
      <c r="P14" s="20">
        <f t="shared" si="8"/>
        <v>0</v>
      </c>
      <c r="Q14" s="20">
        <f t="shared" si="8"/>
        <v>0</v>
      </c>
      <c r="R14" s="20">
        <f t="shared" si="8"/>
        <v>0</v>
      </c>
      <c r="S14" s="20">
        <f t="shared" si="8"/>
        <v>0</v>
      </c>
      <c r="T14" s="20">
        <f t="shared" si="8"/>
        <v>1.9</v>
      </c>
      <c r="U14" s="20">
        <f t="shared" si="8"/>
        <v>0</v>
      </c>
      <c r="V14" s="20">
        <f t="shared" si="8"/>
        <v>0</v>
      </c>
    </row>
    <row r="15" spans="1:23" ht="12.75" customHeight="1" x14ac:dyDescent="0.2">
      <c r="A15" s="73"/>
      <c r="B15" s="21" t="s">
        <v>28</v>
      </c>
      <c r="C15" s="20">
        <f t="shared" ref="C15:V15" si="9">C14-C13</f>
        <v>-17.100000000000001</v>
      </c>
      <c r="D15" s="20">
        <f t="shared" si="9"/>
        <v>-17.100000000000001</v>
      </c>
      <c r="E15" s="20">
        <f t="shared" si="9"/>
        <v>0</v>
      </c>
      <c r="F15" s="20">
        <f t="shared" si="9"/>
        <v>0</v>
      </c>
      <c r="G15" s="20">
        <f t="shared" si="9"/>
        <v>0</v>
      </c>
      <c r="H15" s="20">
        <f t="shared" si="9"/>
        <v>0</v>
      </c>
      <c r="I15" s="20">
        <f t="shared" si="9"/>
        <v>0</v>
      </c>
      <c r="J15" s="20">
        <f t="shared" si="9"/>
        <v>0</v>
      </c>
      <c r="K15" s="20">
        <f t="shared" si="9"/>
        <v>0</v>
      </c>
      <c r="L15" s="20">
        <f t="shared" si="9"/>
        <v>0</v>
      </c>
      <c r="M15" s="20">
        <f t="shared" si="9"/>
        <v>0</v>
      </c>
      <c r="N15" s="20">
        <f t="shared" si="9"/>
        <v>0</v>
      </c>
      <c r="O15" s="20">
        <f t="shared" si="9"/>
        <v>0</v>
      </c>
      <c r="P15" s="20">
        <f t="shared" si="9"/>
        <v>0</v>
      </c>
      <c r="Q15" s="20">
        <f t="shared" si="9"/>
        <v>0</v>
      </c>
      <c r="R15" s="20">
        <f t="shared" si="9"/>
        <v>0</v>
      </c>
      <c r="S15" s="20">
        <f t="shared" si="9"/>
        <v>0</v>
      </c>
      <c r="T15" s="20">
        <f t="shared" si="9"/>
        <v>-17.100000000000001</v>
      </c>
      <c r="U15" s="20">
        <f t="shared" si="9"/>
        <v>0</v>
      </c>
      <c r="V15" s="20">
        <f t="shared" si="9"/>
        <v>0</v>
      </c>
    </row>
    <row r="16" spans="1:23" ht="12.75" customHeight="1" x14ac:dyDescent="0.2">
      <c r="A16" s="73"/>
      <c r="B16" s="21" t="s">
        <v>29</v>
      </c>
      <c r="C16" s="20">
        <f>C14/C13*100</f>
        <v>10</v>
      </c>
      <c r="D16" s="20">
        <f>D14/D13*100</f>
        <v>10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>
        <f>T14/T13*100</f>
        <v>10</v>
      </c>
      <c r="U16" s="20"/>
      <c r="V16" s="20"/>
    </row>
    <row r="17" spans="1:22" ht="30" customHeight="1" x14ac:dyDescent="0.2">
      <c r="A17" s="23"/>
      <c r="B17" s="16" t="s">
        <v>173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ht="12" customHeight="1" x14ac:dyDescent="0.2">
      <c r="A18" s="73"/>
      <c r="B18" s="21" t="s">
        <v>23</v>
      </c>
      <c r="C18" s="20">
        <f t="shared" ref="C18:C23" si="10">D18+U18+V18</f>
        <v>15</v>
      </c>
      <c r="D18" s="20">
        <f t="shared" ref="D18:D23" si="11">E18+F18+P18+Q18+R18+S18+T18</f>
        <v>15</v>
      </c>
      <c r="E18" s="20"/>
      <c r="F18" s="20">
        <f t="shared" ref="F18:F23" si="12">G18+H18+I18+J18+K18+L18+M18+N18+O18</f>
        <v>0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>
        <v>15</v>
      </c>
      <c r="U18" s="20"/>
      <c r="V18" s="20"/>
    </row>
    <row r="19" spans="1:22" ht="12" customHeight="1" x14ac:dyDescent="0.2">
      <c r="A19" s="73"/>
      <c r="B19" s="21" t="s">
        <v>24</v>
      </c>
      <c r="C19" s="20">
        <f t="shared" si="10"/>
        <v>0</v>
      </c>
      <c r="D19" s="20">
        <f t="shared" si="11"/>
        <v>0</v>
      </c>
      <c r="E19" s="20"/>
      <c r="F19" s="20">
        <f t="shared" si="12"/>
        <v>0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ht="12" customHeight="1" x14ac:dyDescent="0.2">
      <c r="A20" s="73"/>
      <c r="B20" s="21" t="s">
        <v>25</v>
      </c>
      <c r="C20" s="20">
        <f t="shared" si="10"/>
        <v>4</v>
      </c>
      <c r="D20" s="20">
        <f t="shared" si="11"/>
        <v>4</v>
      </c>
      <c r="E20" s="20"/>
      <c r="F20" s="20">
        <f t="shared" si="12"/>
        <v>0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>
        <v>4</v>
      </c>
      <c r="U20" s="20"/>
      <c r="V20" s="20"/>
    </row>
    <row r="21" spans="1:22" ht="12" customHeight="1" x14ac:dyDescent="0.2">
      <c r="A21" s="73"/>
      <c r="B21" s="22" t="s">
        <v>38</v>
      </c>
      <c r="C21" s="20">
        <f t="shared" si="10"/>
        <v>0</v>
      </c>
      <c r="D21" s="20">
        <f t="shared" si="11"/>
        <v>0</v>
      </c>
      <c r="E21" s="20"/>
      <c r="F21" s="20">
        <f t="shared" si="12"/>
        <v>0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ht="12" customHeight="1" x14ac:dyDescent="0.2">
      <c r="A22" s="73"/>
      <c r="B22" s="22" t="s">
        <v>26</v>
      </c>
      <c r="C22" s="20">
        <f t="shared" si="10"/>
        <v>19</v>
      </c>
      <c r="D22" s="20">
        <f t="shared" si="11"/>
        <v>19</v>
      </c>
      <c r="E22" s="20">
        <f t="shared" ref="E22:V22" si="13">E18+E19+E20+E21</f>
        <v>0</v>
      </c>
      <c r="F22" s="20">
        <f t="shared" si="12"/>
        <v>0</v>
      </c>
      <c r="G22" s="20">
        <f t="shared" si="13"/>
        <v>0</v>
      </c>
      <c r="H22" s="20">
        <f t="shared" si="13"/>
        <v>0</v>
      </c>
      <c r="I22" s="20">
        <f t="shared" si="13"/>
        <v>0</v>
      </c>
      <c r="J22" s="20">
        <f t="shared" si="13"/>
        <v>0</v>
      </c>
      <c r="K22" s="20">
        <f t="shared" si="13"/>
        <v>0</v>
      </c>
      <c r="L22" s="20">
        <f t="shared" si="13"/>
        <v>0</v>
      </c>
      <c r="M22" s="20">
        <f t="shared" si="13"/>
        <v>0</v>
      </c>
      <c r="N22" s="20">
        <f t="shared" si="13"/>
        <v>0</v>
      </c>
      <c r="O22" s="20">
        <f t="shared" si="13"/>
        <v>0</v>
      </c>
      <c r="P22" s="20">
        <f t="shared" si="13"/>
        <v>0</v>
      </c>
      <c r="Q22" s="20">
        <f t="shared" si="13"/>
        <v>0</v>
      </c>
      <c r="R22" s="20">
        <f t="shared" si="13"/>
        <v>0</v>
      </c>
      <c r="S22" s="20">
        <f t="shared" si="13"/>
        <v>0</v>
      </c>
      <c r="T22" s="20">
        <f t="shared" si="13"/>
        <v>19</v>
      </c>
      <c r="U22" s="20">
        <f t="shared" si="13"/>
        <v>0</v>
      </c>
      <c r="V22" s="20">
        <f t="shared" si="13"/>
        <v>0</v>
      </c>
    </row>
    <row r="23" spans="1:22" ht="12" customHeight="1" x14ac:dyDescent="0.2">
      <c r="A23" s="73"/>
      <c r="B23" s="21" t="s">
        <v>27</v>
      </c>
      <c r="C23" s="20">
        <f t="shared" si="10"/>
        <v>1.9</v>
      </c>
      <c r="D23" s="20">
        <f t="shared" si="11"/>
        <v>1.9</v>
      </c>
      <c r="E23" s="20"/>
      <c r="F23" s="20">
        <f t="shared" si="12"/>
        <v>0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>
        <v>1.9</v>
      </c>
      <c r="U23" s="20"/>
      <c r="V23" s="20"/>
    </row>
    <row r="24" spans="1:22" ht="12" customHeight="1" x14ac:dyDescent="0.2">
      <c r="A24" s="73"/>
      <c r="B24" s="21" t="s">
        <v>28</v>
      </c>
      <c r="C24" s="20">
        <f t="shared" ref="C24:V24" si="14">C23-C22</f>
        <v>-17.100000000000001</v>
      </c>
      <c r="D24" s="20">
        <f t="shared" si="14"/>
        <v>-17.100000000000001</v>
      </c>
      <c r="E24" s="20">
        <f t="shared" si="14"/>
        <v>0</v>
      </c>
      <c r="F24" s="20">
        <f t="shared" si="14"/>
        <v>0</v>
      </c>
      <c r="G24" s="20">
        <f t="shared" si="14"/>
        <v>0</v>
      </c>
      <c r="H24" s="20">
        <f t="shared" si="14"/>
        <v>0</v>
      </c>
      <c r="I24" s="20">
        <f t="shared" si="14"/>
        <v>0</v>
      </c>
      <c r="J24" s="20">
        <f t="shared" si="14"/>
        <v>0</v>
      </c>
      <c r="K24" s="20">
        <f t="shared" si="14"/>
        <v>0</v>
      </c>
      <c r="L24" s="20">
        <f t="shared" si="14"/>
        <v>0</v>
      </c>
      <c r="M24" s="20">
        <f t="shared" si="14"/>
        <v>0</v>
      </c>
      <c r="N24" s="20">
        <f t="shared" si="14"/>
        <v>0</v>
      </c>
      <c r="O24" s="20">
        <f t="shared" si="14"/>
        <v>0</v>
      </c>
      <c r="P24" s="20">
        <f t="shared" si="14"/>
        <v>0</v>
      </c>
      <c r="Q24" s="20">
        <f t="shared" si="14"/>
        <v>0</v>
      </c>
      <c r="R24" s="20">
        <f t="shared" si="14"/>
        <v>0</v>
      </c>
      <c r="S24" s="20">
        <f t="shared" si="14"/>
        <v>0</v>
      </c>
      <c r="T24" s="20">
        <f t="shared" si="14"/>
        <v>-17.100000000000001</v>
      </c>
      <c r="U24" s="20">
        <f t="shared" si="14"/>
        <v>0</v>
      </c>
      <c r="V24" s="20">
        <f t="shared" si="14"/>
        <v>0</v>
      </c>
    </row>
    <row r="25" spans="1:22" ht="12" customHeight="1" x14ac:dyDescent="0.2">
      <c r="A25" s="73"/>
      <c r="B25" s="21" t="s">
        <v>29</v>
      </c>
      <c r="C25" s="20">
        <f>C23/C22*100</f>
        <v>10</v>
      </c>
      <c r="D25" s="20">
        <f>D23/D22*100</f>
        <v>10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>
        <f>T23/T22*100</f>
        <v>10</v>
      </c>
      <c r="U25" s="20"/>
      <c r="V25" s="20"/>
    </row>
    <row r="26" spans="1:22" ht="19.5" customHeight="1" x14ac:dyDescent="0.2">
      <c r="A26" s="23" t="s">
        <v>86</v>
      </c>
      <c r="B26" s="16" t="s">
        <v>87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ht="12" customHeight="1" x14ac:dyDescent="0.2">
      <c r="A27" s="73"/>
      <c r="B27" s="21" t="s">
        <v>23</v>
      </c>
      <c r="C27" s="20">
        <f t="shared" ref="C27:C32" si="15">D27+U27+V27</f>
        <v>87.2</v>
      </c>
      <c r="D27" s="20">
        <f t="shared" ref="D27:D32" si="16">E27+F27+P27+Q27+R27+S27+T27</f>
        <v>87.2</v>
      </c>
      <c r="E27" s="20"/>
      <c r="F27" s="20">
        <f t="shared" ref="F27:F32" si="17">G27+H27+I27+J27+K27+L27+M27+N27+O27</f>
        <v>0</v>
      </c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20"/>
      <c r="R27" s="73"/>
      <c r="S27" s="73"/>
      <c r="T27" s="20">
        <v>87.2</v>
      </c>
      <c r="U27" s="20"/>
      <c r="V27" s="73"/>
    </row>
    <row r="28" spans="1:22" ht="12" customHeight="1" x14ac:dyDescent="0.2">
      <c r="A28" s="73"/>
      <c r="B28" s="21" t="s">
        <v>24</v>
      </c>
      <c r="C28" s="20">
        <f t="shared" si="15"/>
        <v>0</v>
      </c>
      <c r="D28" s="20">
        <f t="shared" si="16"/>
        <v>0</v>
      </c>
      <c r="E28" s="20"/>
      <c r="F28" s="20">
        <f t="shared" si="17"/>
        <v>0</v>
      </c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</row>
    <row r="29" spans="1:22" ht="12" customHeight="1" x14ac:dyDescent="0.2">
      <c r="A29" s="73"/>
      <c r="B29" s="21" t="s">
        <v>25</v>
      </c>
      <c r="C29" s="20">
        <f t="shared" si="15"/>
        <v>-3</v>
      </c>
      <c r="D29" s="20">
        <f t="shared" si="16"/>
        <v>-3</v>
      </c>
      <c r="E29" s="20"/>
      <c r="F29" s="20">
        <f t="shared" si="17"/>
        <v>0</v>
      </c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>
        <v>84.2</v>
      </c>
      <c r="R29" s="73"/>
      <c r="S29" s="73"/>
      <c r="T29" s="20">
        <v>-87.2</v>
      </c>
      <c r="U29" s="20"/>
      <c r="V29" s="73"/>
    </row>
    <row r="30" spans="1:22" ht="12" customHeight="1" x14ac:dyDescent="0.2">
      <c r="A30" s="73"/>
      <c r="B30" s="22" t="s">
        <v>38</v>
      </c>
      <c r="C30" s="20">
        <f t="shared" si="15"/>
        <v>0</v>
      </c>
      <c r="D30" s="20">
        <f t="shared" si="16"/>
        <v>0</v>
      </c>
      <c r="E30" s="20"/>
      <c r="F30" s="20">
        <f t="shared" si="17"/>
        <v>0</v>
      </c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20">
        <v>-10.7</v>
      </c>
      <c r="R30" s="73"/>
      <c r="S30" s="73"/>
      <c r="T30" s="20">
        <v>10.7</v>
      </c>
      <c r="U30" s="20"/>
      <c r="V30" s="73"/>
    </row>
    <row r="31" spans="1:22" ht="12" customHeight="1" x14ac:dyDescent="0.2">
      <c r="A31" s="73"/>
      <c r="B31" s="22" t="s">
        <v>26</v>
      </c>
      <c r="C31" s="20">
        <f t="shared" si="15"/>
        <v>84.2</v>
      </c>
      <c r="D31" s="20">
        <f t="shared" si="16"/>
        <v>84.2</v>
      </c>
      <c r="E31" s="20">
        <f>E27+E28+E29+E30</f>
        <v>0</v>
      </c>
      <c r="F31" s="20">
        <f t="shared" si="17"/>
        <v>0</v>
      </c>
      <c r="G31" s="20">
        <f t="shared" ref="G31:V31" si="18">G27+G28+G29+G30</f>
        <v>0</v>
      </c>
      <c r="H31" s="20">
        <f t="shared" si="18"/>
        <v>0</v>
      </c>
      <c r="I31" s="20">
        <f t="shared" si="18"/>
        <v>0</v>
      </c>
      <c r="J31" s="20">
        <f t="shared" si="18"/>
        <v>0</v>
      </c>
      <c r="K31" s="20">
        <f t="shared" si="18"/>
        <v>0</v>
      </c>
      <c r="L31" s="20">
        <f t="shared" si="18"/>
        <v>0</v>
      </c>
      <c r="M31" s="20">
        <f t="shared" si="18"/>
        <v>0</v>
      </c>
      <c r="N31" s="20">
        <f t="shared" si="18"/>
        <v>0</v>
      </c>
      <c r="O31" s="20">
        <f t="shared" si="18"/>
        <v>0</v>
      </c>
      <c r="P31" s="20">
        <f t="shared" si="18"/>
        <v>0</v>
      </c>
      <c r="Q31" s="20">
        <f t="shared" si="18"/>
        <v>73.5</v>
      </c>
      <c r="R31" s="20">
        <f t="shared" si="18"/>
        <v>0</v>
      </c>
      <c r="S31" s="20">
        <f t="shared" si="18"/>
        <v>0</v>
      </c>
      <c r="T31" s="20">
        <f t="shared" si="18"/>
        <v>10.7</v>
      </c>
      <c r="U31" s="20">
        <f t="shared" si="18"/>
        <v>0</v>
      </c>
      <c r="V31" s="20">
        <f t="shared" si="18"/>
        <v>0</v>
      </c>
    </row>
    <row r="32" spans="1:22" ht="12" customHeight="1" x14ac:dyDescent="0.2">
      <c r="A32" s="73"/>
      <c r="B32" s="21" t="s">
        <v>27</v>
      </c>
      <c r="C32" s="20">
        <f t="shared" si="15"/>
        <v>70.7</v>
      </c>
      <c r="D32" s="20">
        <f t="shared" si="16"/>
        <v>70.7</v>
      </c>
      <c r="E32" s="20"/>
      <c r="F32" s="20">
        <f t="shared" si="17"/>
        <v>0</v>
      </c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20">
        <v>60</v>
      </c>
      <c r="R32" s="73"/>
      <c r="S32" s="73"/>
      <c r="T32" s="20">
        <v>10.7</v>
      </c>
      <c r="U32" s="20"/>
      <c r="V32" s="73"/>
    </row>
    <row r="33" spans="1:22" ht="12" customHeight="1" x14ac:dyDescent="0.2">
      <c r="A33" s="73"/>
      <c r="B33" s="21" t="s">
        <v>28</v>
      </c>
      <c r="C33" s="20">
        <f t="shared" ref="C33:V33" si="19">C32-C31</f>
        <v>-13.5</v>
      </c>
      <c r="D33" s="20">
        <f t="shared" si="19"/>
        <v>-13.5</v>
      </c>
      <c r="E33" s="20">
        <f t="shared" si="19"/>
        <v>0</v>
      </c>
      <c r="F33" s="20">
        <f t="shared" si="19"/>
        <v>0</v>
      </c>
      <c r="G33" s="20">
        <f t="shared" si="19"/>
        <v>0</v>
      </c>
      <c r="H33" s="20">
        <f t="shared" si="19"/>
        <v>0</v>
      </c>
      <c r="I33" s="20">
        <f t="shared" si="19"/>
        <v>0</v>
      </c>
      <c r="J33" s="20">
        <f t="shared" si="19"/>
        <v>0</v>
      </c>
      <c r="K33" s="20">
        <f t="shared" si="19"/>
        <v>0</v>
      </c>
      <c r="L33" s="20">
        <f t="shared" si="19"/>
        <v>0</v>
      </c>
      <c r="M33" s="20">
        <f t="shared" si="19"/>
        <v>0</v>
      </c>
      <c r="N33" s="20">
        <f t="shared" si="19"/>
        <v>0</v>
      </c>
      <c r="O33" s="20">
        <f t="shared" si="19"/>
        <v>0</v>
      </c>
      <c r="P33" s="20">
        <f t="shared" si="19"/>
        <v>0</v>
      </c>
      <c r="Q33" s="20">
        <f t="shared" si="19"/>
        <v>-13.5</v>
      </c>
      <c r="R33" s="20">
        <f t="shared" si="19"/>
        <v>0</v>
      </c>
      <c r="S33" s="20">
        <f t="shared" si="19"/>
        <v>0</v>
      </c>
      <c r="T33" s="20">
        <f t="shared" si="19"/>
        <v>0</v>
      </c>
      <c r="U33" s="20">
        <f t="shared" si="19"/>
        <v>0</v>
      </c>
      <c r="V33" s="20">
        <f t="shared" si="19"/>
        <v>0</v>
      </c>
    </row>
    <row r="34" spans="1:22" ht="12" customHeight="1" x14ac:dyDescent="0.2">
      <c r="A34" s="73"/>
      <c r="B34" s="21" t="s">
        <v>29</v>
      </c>
      <c r="C34" s="20">
        <f>C32/C31*100</f>
        <v>83.966745843230399</v>
      </c>
      <c r="D34" s="20">
        <f>D32/D31*100</f>
        <v>83.966745843230399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>
        <f>Q32/Q31*100</f>
        <v>81.632653061224488</v>
      </c>
      <c r="R34" s="20"/>
      <c r="S34" s="20"/>
      <c r="T34" s="20">
        <f>T32/T31*100</f>
        <v>100</v>
      </c>
      <c r="U34" s="20"/>
      <c r="V34" s="20"/>
    </row>
  </sheetData>
  <mergeCells count="16">
    <mergeCell ref="A2:A6"/>
    <mergeCell ref="B2:B6"/>
    <mergeCell ref="C2:C5"/>
    <mergeCell ref="D2:T2"/>
    <mergeCell ref="U2:U5"/>
    <mergeCell ref="G4:O4"/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</mergeCells>
  <pageMargins left="0.17" right="0.2" top="0.15" bottom="0.16" header="0.11" footer="0.16"/>
  <pageSetup paperSize="9" orientation="landscape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6"/>
  <sheetViews>
    <sheetView showZeros="0" zoomScale="110" zoomScaleNormal="110" workbookViewId="0">
      <pane ySplit="6" topLeftCell="A7" activePane="bottomLeft" state="frozen"/>
      <selection activeCell="C35" sqref="C35"/>
      <selection pane="bottomLeft" activeCell="C35" sqref="C35"/>
    </sheetView>
  </sheetViews>
  <sheetFormatPr defaultRowHeight="11.25" x14ac:dyDescent="0.2"/>
  <cols>
    <col min="1" max="1" width="3" style="1" customWidth="1"/>
    <col min="2" max="2" width="30" style="1" customWidth="1"/>
    <col min="3" max="3" width="6.140625" style="2" customWidth="1"/>
    <col min="4" max="4" width="5.85546875" style="2" customWidth="1"/>
    <col min="5" max="5" width="5.28515625" style="2" customWidth="1"/>
    <col min="6" max="6" width="5.42578125" style="2" customWidth="1"/>
    <col min="7" max="7" width="7.28515625" style="2" customWidth="1"/>
    <col min="8" max="8" width="5.140625" style="2" customWidth="1"/>
    <col min="9" max="9" width="4.85546875" style="2" customWidth="1"/>
    <col min="10" max="10" width="5.7109375" style="2" customWidth="1"/>
    <col min="11" max="11" width="4.7109375" style="2" customWidth="1"/>
    <col min="12" max="12" width="5.140625" style="2" customWidth="1"/>
    <col min="13" max="13" width="8.42578125" style="2" customWidth="1"/>
    <col min="14" max="14" width="8" style="2" customWidth="1"/>
    <col min="15" max="15" width="8.140625" style="2" customWidth="1"/>
    <col min="16" max="19" width="4.140625" style="2" customWidth="1"/>
    <col min="20" max="20" width="5.140625" style="2" customWidth="1"/>
    <col min="21" max="21" width="4.85546875" style="2" customWidth="1"/>
    <col min="22" max="22" width="4.42578125" style="2" customWidth="1"/>
    <col min="23" max="23" width="9.140625" style="2"/>
    <col min="24" max="16384" width="9.140625" style="1"/>
  </cols>
  <sheetData>
    <row r="1" spans="1:23" ht="11.25" customHeight="1" x14ac:dyDescent="0.2">
      <c r="A1" s="5"/>
      <c r="B1" s="14" t="s">
        <v>183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">
        <v>18</v>
      </c>
    </row>
    <row r="2" spans="1:23" ht="12.75" customHeight="1" x14ac:dyDescent="0.2">
      <c r="A2" s="83" t="s">
        <v>0</v>
      </c>
      <c r="B2" s="83" t="s">
        <v>1</v>
      </c>
      <c r="C2" s="85" t="s">
        <v>22</v>
      </c>
      <c r="D2" s="93" t="s">
        <v>16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85" t="s">
        <v>15</v>
      </c>
      <c r="V2" s="85" t="s">
        <v>21</v>
      </c>
      <c r="W2" s="1"/>
    </row>
    <row r="3" spans="1:23" ht="13.5" customHeight="1" x14ac:dyDescent="0.2">
      <c r="A3" s="83"/>
      <c r="B3" s="83"/>
      <c r="C3" s="85"/>
      <c r="D3" s="85" t="s">
        <v>20</v>
      </c>
      <c r="E3" s="85" t="s">
        <v>2</v>
      </c>
      <c r="F3" s="84" t="s">
        <v>17</v>
      </c>
      <c r="G3" s="84"/>
      <c r="H3" s="84"/>
      <c r="I3" s="84"/>
      <c r="J3" s="84"/>
      <c r="K3" s="84"/>
      <c r="L3" s="84"/>
      <c r="M3" s="84"/>
      <c r="N3" s="84"/>
      <c r="O3" s="84"/>
      <c r="P3" s="85" t="s">
        <v>11</v>
      </c>
      <c r="Q3" s="85" t="s">
        <v>12</v>
      </c>
      <c r="R3" s="85" t="s">
        <v>13</v>
      </c>
      <c r="S3" s="85" t="s">
        <v>14</v>
      </c>
      <c r="T3" s="85" t="s">
        <v>47</v>
      </c>
      <c r="U3" s="85"/>
      <c r="V3" s="85"/>
      <c r="W3" s="1"/>
    </row>
    <row r="4" spans="1:23" ht="13.5" customHeight="1" x14ac:dyDescent="0.2">
      <c r="A4" s="83"/>
      <c r="B4" s="83"/>
      <c r="C4" s="85"/>
      <c r="D4" s="85"/>
      <c r="E4" s="85"/>
      <c r="F4" s="85" t="s">
        <v>19</v>
      </c>
      <c r="G4" s="84" t="s">
        <v>18</v>
      </c>
      <c r="H4" s="84"/>
      <c r="I4" s="84"/>
      <c r="J4" s="84"/>
      <c r="K4" s="84"/>
      <c r="L4" s="84"/>
      <c r="M4" s="84"/>
      <c r="N4" s="84"/>
      <c r="O4" s="84"/>
      <c r="P4" s="85"/>
      <c r="Q4" s="85"/>
      <c r="R4" s="85"/>
      <c r="S4" s="85"/>
      <c r="T4" s="85"/>
      <c r="U4" s="85"/>
      <c r="V4" s="85"/>
      <c r="W4" s="1"/>
    </row>
    <row r="5" spans="1:23" ht="111" customHeight="1" x14ac:dyDescent="0.2">
      <c r="A5" s="83"/>
      <c r="B5" s="83"/>
      <c r="C5" s="85"/>
      <c r="D5" s="85"/>
      <c r="E5" s="85"/>
      <c r="F5" s="85"/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52</v>
      </c>
      <c r="O5" s="3" t="s">
        <v>10</v>
      </c>
      <c r="P5" s="85"/>
      <c r="Q5" s="85"/>
      <c r="R5" s="85"/>
      <c r="S5" s="85"/>
      <c r="T5" s="85"/>
      <c r="U5" s="85"/>
      <c r="V5" s="85"/>
    </row>
    <row r="6" spans="1:23" x14ac:dyDescent="0.2">
      <c r="A6" s="83"/>
      <c r="B6" s="83"/>
      <c r="C6" s="4">
        <v>1</v>
      </c>
      <c r="D6" s="4">
        <v>2</v>
      </c>
      <c r="E6" s="4">
        <v>21</v>
      </c>
      <c r="F6" s="4">
        <v>22</v>
      </c>
      <c r="G6" s="4">
        <v>221</v>
      </c>
      <c r="H6" s="4">
        <v>222</v>
      </c>
      <c r="I6" s="4">
        <v>223</v>
      </c>
      <c r="J6" s="4">
        <v>224</v>
      </c>
      <c r="K6" s="4">
        <v>225</v>
      </c>
      <c r="L6" s="4">
        <v>226</v>
      </c>
      <c r="M6" s="4">
        <v>227</v>
      </c>
      <c r="N6" s="4">
        <v>228</v>
      </c>
      <c r="O6" s="4">
        <v>229</v>
      </c>
      <c r="P6" s="4">
        <v>23</v>
      </c>
      <c r="Q6" s="4">
        <v>24</v>
      </c>
      <c r="R6" s="4">
        <v>25</v>
      </c>
      <c r="S6" s="4">
        <v>26</v>
      </c>
      <c r="T6" s="4">
        <v>27</v>
      </c>
      <c r="U6" s="4">
        <v>28</v>
      </c>
      <c r="V6" s="4">
        <v>29</v>
      </c>
      <c r="W6" s="1"/>
    </row>
    <row r="7" spans="1:23" ht="15.75" customHeight="1" x14ac:dyDescent="0.2">
      <c r="A7" s="4">
        <v>1</v>
      </c>
      <c r="B7" s="4">
        <v>2</v>
      </c>
      <c r="C7" s="4">
        <v>4</v>
      </c>
      <c r="D7" s="4">
        <v>5</v>
      </c>
      <c r="E7" s="4">
        <v>6</v>
      </c>
      <c r="F7" s="4">
        <v>7</v>
      </c>
      <c r="G7" s="4">
        <v>8</v>
      </c>
      <c r="H7" s="4">
        <v>9</v>
      </c>
      <c r="I7" s="4">
        <v>10</v>
      </c>
      <c r="J7" s="4">
        <v>11</v>
      </c>
      <c r="K7" s="4">
        <v>12</v>
      </c>
      <c r="L7" s="4">
        <v>13</v>
      </c>
      <c r="M7" s="4">
        <v>14</v>
      </c>
      <c r="N7" s="4">
        <v>15</v>
      </c>
      <c r="O7" s="4">
        <v>16</v>
      </c>
      <c r="P7" s="4">
        <v>17</v>
      </c>
      <c r="Q7" s="4">
        <v>18</v>
      </c>
      <c r="R7" s="4">
        <v>19</v>
      </c>
      <c r="S7" s="4">
        <v>20</v>
      </c>
      <c r="T7" s="4">
        <v>21</v>
      </c>
      <c r="U7" s="4">
        <v>22</v>
      </c>
      <c r="V7" s="4">
        <v>23</v>
      </c>
    </row>
    <row r="8" spans="1:23" ht="33" customHeight="1" x14ac:dyDescent="0.2">
      <c r="A8" s="23" t="s">
        <v>199</v>
      </c>
      <c r="B8" s="16" t="s">
        <v>243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3" ht="12.75" customHeight="1" x14ac:dyDescent="0.2">
      <c r="A9" s="73"/>
      <c r="B9" s="21" t="s">
        <v>23</v>
      </c>
      <c r="C9" s="20">
        <f t="shared" ref="C9:C14" si="0">D9+U9+V9</f>
        <v>0</v>
      </c>
      <c r="D9" s="20">
        <f t="shared" ref="D9:D14" si="1">E9+F9+P9+Q9+R9+S9+T9</f>
        <v>0</v>
      </c>
      <c r="E9" s="20"/>
      <c r="F9" s="20">
        <f t="shared" ref="F9:F14" si="2">G9+H9+I9+J9+K9+L9+M9+N9+O9</f>
        <v>0</v>
      </c>
      <c r="G9" s="73"/>
      <c r="H9" s="73"/>
      <c r="I9" s="73"/>
      <c r="J9" s="73"/>
      <c r="K9" s="73"/>
      <c r="L9" s="73"/>
      <c r="M9" s="73"/>
      <c r="N9" s="73"/>
      <c r="O9" s="73"/>
      <c r="P9" s="73"/>
      <c r="Q9" s="20"/>
      <c r="R9" s="73"/>
      <c r="S9" s="73"/>
      <c r="T9" s="20"/>
      <c r="U9" s="20"/>
      <c r="V9" s="73"/>
    </row>
    <row r="10" spans="1:23" ht="12.75" customHeight="1" x14ac:dyDescent="0.2">
      <c r="A10" s="73"/>
      <c r="B10" s="21" t="s">
        <v>24</v>
      </c>
      <c r="C10" s="20">
        <f t="shared" si="0"/>
        <v>0</v>
      </c>
      <c r="D10" s="20">
        <f t="shared" si="1"/>
        <v>0</v>
      </c>
      <c r="E10" s="20"/>
      <c r="F10" s="20">
        <f t="shared" si="2"/>
        <v>0</v>
      </c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20"/>
      <c r="U10" s="73"/>
      <c r="V10" s="73"/>
    </row>
    <row r="11" spans="1:23" ht="12.75" customHeight="1" x14ac:dyDescent="0.2">
      <c r="A11" s="73"/>
      <c r="B11" s="21" t="s">
        <v>25</v>
      </c>
      <c r="C11" s="20">
        <f t="shared" si="0"/>
        <v>150</v>
      </c>
      <c r="D11" s="20">
        <f t="shared" si="1"/>
        <v>150</v>
      </c>
      <c r="E11" s="20"/>
      <c r="F11" s="20">
        <f t="shared" si="2"/>
        <v>0</v>
      </c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20">
        <v>150</v>
      </c>
      <c r="U11" s="20"/>
      <c r="V11" s="73"/>
    </row>
    <row r="12" spans="1:23" ht="12.75" customHeight="1" x14ac:dyDescent="0.2">
      <c r="A12" s="73"/>
      <c r="B12" s="22" t="s">
        <v>38</v>
      </c>
      <c r="C12" s="20">
        <f t="shared" si="0"/>
        <v>10</v>
      </c>
      <c r="D12" s="20">
        <f t="shared" si="1"/>
        <v>10</v>
      </c>
      <c r="E12" s="20"/>
      <c r="F12" s="20">
        <f t="shared" si="2"/>
        <v>0</v>
      </c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20"/>
      <c r="R12" s="73"/>
      <c r="S12" s="73"/>
      <c r="T12" s="20">
        <v>10</v>
      </c>
      <c r="U12" s="20"/>
      <c r="V12" s="73"/>
    </row>
    <row r="13" spans="1:23" ht="12.75" customHeight="1" x14ac:dyDescent="0.2">
      <c r="A13" s="73"/>
      <c r="B13" s="22" t="s">
        <v>26</v>
      </c>
      <c r="C13" s="20">
        <f t="shared" si="0"/>
        <v>160</v>
      </c>
      <c r="D13" s="20">
        <f t="shared" si="1"/>
        <v>160</v>
      </c>
      <c r="E13" s="20">
        <f>E9+E10+E11+E12</f>
        <v>0</v>
      </c>
      <c r="F13" s="20">
        <f t="shared" si="2"/>
        <v>0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0</v>
      </c>
      <c r="Q13" s="20">
        <f t="shared" si="3"/>
        <v>0</v>
      </c>
      <c r="R13" s="20">
        <f t="shared" si="3"/>
        <v>0</v>
      </c>
      <c r="S13" s="20">
        <f t="shared" si="3"/>
        <v>0</v>
      </c>
      <c r="T13" s="20">
        <f t="shared" si="3"/>
        <v>160</v>
      </c>
      <c r="U13" s="20">
        <f t="shared" si="3"/>
        <v>0</v>
      </c>
      <c r="V13" s="20">
        <f t="shared" si="3"/>
        <v>0</v>
      </c>
    </row>
    <row r="14" spans="1:23" ht="12.75" customHeight="1" x14ac:dyDescent="0.2">
      <c r="A14" s="73"/>
      <c r="B14" s="21" t="s">
        <v>27</v>
      </c>
      <c r="C14" s="20">
        <f t="shared" si="0"/>
        <v>0</v>
      </c>
      <c r="D14" s="20">
        <f t="shared" si="1"/>
        <v>0</v>
      </c>
      <c r="E14" s="20"/>
      <c r="F14" s="20">
        <f t="shared" si="2"/>
        <v>0</v>
      </c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20"/>
      <c r="R14" s="73"/>
      <c r="S14" s="73"/>
      <c r="T14" s="20"/>
      <c r="U14" s="20"/>
      <c r="V14" s="73"/>
    </row>
    <row r="15" spans="1:23" ht="12.75" customHeight="1" x14ac:dyDescent="0.2">
      <c r="A15" s="73"/>
      <c r="B15" s="21" t="s">
        <v>28</v>
      </c>
      <c r="C15" s="20">
        <f t="shared" ref="C15:V15" si="4">C14-C13</f>
        <v>-160</v>
      </c>
      <c r="D15" s="20">
        <f t="shared" si="4"/>
        <v>-160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-160</v>
      </c>
      <c r="U15" s="20">
        <f t="shared" si="4"/>
        <v>0</v>
      </c>
      <c r="V15" s="20">
        <f t="shared" si="4"/>
        <v>0</v>
      </c>
    </row>
    <row r="16" spans="1:23" ht="12.75" customHeight="1" x14ac:dyDescent="0.2">
      <c r="A16" s="73"/>
      <c r="B16" s="21" t="s">
        <v>29</v>
      </c>
      <c r="C16" s="20">
        <f>C14/C13*100</f>
        <v>0</v>
      </c>
      <c r="D16" s="20">
        <f>D14/D13*100</f>
        <v>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>
        <f>T14/T13*100</f>
        <v>0</v>
      </c>
      <c r="U16" s="20"/>
      <c r="V16" s="20"/>
    </row>
  </sheetData>
  <mergeCells count="16">
    <mergeCell ref="A2:A6"/>
    <mergeCell ref="B2:B6"/>
    <mergeCell ref="C2:C5"/>
    <mergeCell ref="D2:T2"/>
    <mergeCell ref="U2:U5"/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  <mergeCell ref="G4:O4"/>
  </mergeCells>
  <pageMargins left="0.17" right="0.2" top="0.15" bottom="0.16" header="0.11" footer="0.16"/>
  <pageSetup paperSize="9" orientation="landscape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5"/>
  <sheetViews>
    <sheetView showZeros="0" zoomScale="110" zoomScaleNormal="110" workbookViewId="0">
      <pane xSplit="2" ySplit="5" topLeftCell="C6" activePane="bottomRight" state="frozen"/>
      <selection activeCell="C35" sqref="C35"/>
      <selection pane="topRight" activeCell="C35" sqref="C35"/>
      <selection pane="bottomLeft" activeCell="C35" sqref="C35"/>
      <selection pane="bottomRight" activeCell="U14" sqref="U14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4.425781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6" width="4.140625" style="19" customWidth="1"/>
    <col min="17" max="17" width="4.5703125" style="19" customWidth="1"/>
    <col min="18" max="19" width="4.140625" style="19" customWidth="1"/>
    <col min="20" max="20" width="5.7109375" style="19" customWidth="1"/>
    <col min="21" max="21" width="5.42578125" style="19" customWidth="1"/>
    <col min="22" max="22" width="4" style="19" customWidth="1"/>
    <col min="23" max="23" width="0.140625" style="19" customWidth="1"/>
    <col min="24" max="16384" width="9.140625" style="18"/>
  </cols>
  <sheetData>
    <row r="1" spans="1:23" ht="14.25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19</v>
      </c>
    </row>
    <row r="2" spans="1:23" ht="12.7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3.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3.5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60" t="s">
        <v>3</v>
      </c>
      <c r="H5" s="60" t="s">
        <v>4</v>
      </c>
      <c r="I5" s="60" t="s">
        <v>5</v>
      </c>
      <c r="J5" s="60" t="s">
        <v>6</v>
      </c>
      <c r="K5" s="60" t="s">
        <v>7</v>
      </c>
      <c r="L5" s="60" t="s">
        <v>8</v>
      </c>
      <c r="M5" s="60" t="s">
        <v>9</v>
      </c>
      <c r="N5" s="60" t="s">
        <v>52</v>
      </c>
      <c r="O5" s="60" t="s">
        <v>10</v>
      </c>
      <c r="P5" s="111"/>
      <c r="Q5" s="111"/>
      <c r="R5" s="111"/>
      <c r="S5" s="111"/>
      <c r="T5" s="111"/>
      <c r="U5" s="111"/>
      <c r="V5" s="111"/>
    </row>
    <row r="6" spans="1:23" x14ac:dyDescent="0.2">
      <c r="A6" s="110"/>
      <c r="B6" s="110"/>
      <c r="C6" s="59">
        <v>1</v>
      </c>
      <c r="D6" s="59">
        <v>2</v>
      </c>
      <c r="E6" s="59">
        <v>21</v>
      </c>
      <c r="F6" s="59">
        <v>22</v>
      </c>
      <c r="G6" s="59">
        <v>221</v>
      </c>
      <c r="H6" s="59">
        <v>222</v>
      </c>
      <c r="I6" s="59">
        <v>223</v>
      </c>
      <c r="J6" s="59">
        <v>224</v>
      </c>
      <c r="K6" s="59">
        <v>225</v>
      </c>
      <c r="L6" s="59">
        <v>226</v>
      </c>
      <c r="M6" s="59">
        <v>227</v>
      </c>
      <c r="N6" s="59">
        <v>228</v>
      </c>
      <c r="O6" s="59">
        <v>229</v>
      </c>
      <c r="P6" s="59">
        <v>23</v>
      </c>
      <c r="Q6" s="59">
        <v>24</v>
      </c>
      <c r="R6" s="59">
        <v>25</v>
      </c>
      <c r="S6" s="59">
        <v>26</v>
      </c>
      <c r="T6" s="59">
        <v>27</v>
      </c>
      <c r="U6" s="59">
        <v>28</v>
      </c>
      <c r="V6" s="59">
        <v>29</v>
      </c>
      <c r="W6" s="18"/>
    </row>
    <row r="7" spans="1:23" ht="12" customHeight="1" x14ac:dyDescent="0.2">
      <c r="A7" s="59">
        <v>1</v>
      </c>
      <c r="B7" s="59">
        <v>2</v>
      </c>
      <c r="C7" s="59">
        <v>4</v>
      </c>
      <c r="D7" s="59">
        <v>5</v>
      </c>
      <c r="E7" s="59">
        <v>6</v>
      </c>
      <c r="F7" s="59">
        <v>7</v>
      </c>
      <c r="G7" s="59">
        <v>8</v>
      </c>
      <c r="H7" s="59">
        <v>9</v>
      </c>
      <c r="I7" s="59">
        <v>10</v>
      </c>
      <c r="J7" s="59">
        <v>11</v>
      </c>
      <c r="K7" s="59">
        <v>12</v>
      </c>
      <c r="L7" s="59">
        <v>13</v>
      </c>
      <c r="M7" s="59">
        <v>14</v>
      </c>
      <c r="N7" s="59">
        <v>15</v>
      </c>
      <c r="O7" s="59">
        <v>16</v>
      </c>
      <c r="P7" s="59">
        <v>17</v>
      </c>
      <c r="Q7" s="59">
        <v>18</v>
      </c>
      <c r="R7" s="59">
        <v>19</v>
      </c>
      <c r="S7" s="59">
        <v>20</v>
      </c>
      <c r="T7" s="59">
        <v>21</v>
      </c>
      <c r="U7" s="59">
        <v>22</v>
      </c>
      <c r="V7" s="59">
        <v>23</v>
      </c>
    </row>
    <row r="8" spans="1:23" s="19" customFormat="1" ht="29.25" x14ac:dyDescent="0.2">
      <c r="A8" s="23" t="s">
        <v>66</v>
      </c>
      <c r="B8" s="33" t="s">
        <v>88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59"/>
    </row>
    <row r="9" spans="1:23" s="19" customFormat="1" ht="12.75" customHeight="1" x14ac:dyDescent="0.2">
      <c r="A9" s="59"/>
      <c r="B9" s="21" t="s">
        <v>23</v>
      </c>
      <c r="C9" s="20">
        <f t="shared" ref="C9:C14" si="0">D9+U9+V9</f>
        <v>0</v>
      </c>
      <c r="D9" s="20">
        <f t="shared" ref="D9:D14" si="1">E9+F9+P9+Q9+R9+S9+T9</f>
        <v>0</v>
      </c>
      <c r="E9" s="20">
        <f>E18</f>
        <v>0</v>
      </c>
      <c r="F9" s="20">
        <f t="shared" ref="F9:F14" si="2">G9+H9+I9+J9+K9+L9+M9+N9+O9</f>
        <v>0</v>
      </c>
      <c r="G9" s="20">
        <f t="shared" ref="G9:V9" si="3">G18</f>
        <v>0</v>
      </c>
      <c r="H9" s="20">
        <f t="shared" si="3"/>
        <v>0</v>
      </c>
      <c r="I9" s="20">
        <f t="shared" si="3"/>
        <v>0</v>
      </c>
      <c r="J9" s="20">
        <f t="shared" si="3"/>
        <v>0</v>
      </c>
      <c r="K9" s="20">
        <f t="shared" si="3"/>
        <v>0</v>
      </c>
      <c r="L9" s="20">
        <f t="shared" si="3"/>
        <v>0</v>
      </c>
      <c r="M9" s="20">
        <f t="shared" si="3"/>
        <v>0</v>
      </c>
      <c r="N9" s="20">
        <f t="shared" si="3"/>
        <v>0</v>
      </c>
      <c r="O9" s="20">
        <f t="shared" si="3"/>
        <v>0</v>
      </c>
      <c r="P9" s="20">
        <f t="shared" si="3"/>
        <v>0</v>
      </c>
      <c r="Q9" s="20">
        <f t="shared" si="3"/>
        <v>0</v>
      </c>
      <c r="R9" s="20">
        <f t="shared" si="3"/>
        <v>0</v>
      </c>
      <c r="S9" s="20">
        <f t="shared" si="3"/>
        <v>0</v>
      </c>
      <c r="T9" s="20">
        <f t="shared" si="3"/>
        <v>0</v>
      </c>
      <c r="U9" s="20">
        <f t="shared" si="3"/>
        <v>0</v>
      </c>
      <c r="V9" s="20">
        <f t="shared" si="3"/>
        <v>0</v>
      </c>
    </row>
    <row r="10" spans="1:23" s="19" customFormat="1" ht="12.75" customHeight="1" x14ac:dyDescent="0.2">
      <c r="A10" s="59"/>
      <c r="B10" s="21" t="s">
        <v>24</v>
      </c>
      <c r="C10" s="20">
        <f t="shared" si="0"/>
        <v>0</v>
      </c>
      <c r="D10" s="20">
        <f t="shared" si="1"/>
        <v>0</v>
      </c>
      <c r="E10" s="20">
        <f>E19</f>
        <v>0</v>
      </c>
      <c r="F10" s="20">
        <f t="shared" si="2"/>
        <v>0</v>
      </c>
      <c r="G10" s="20">
        <f t="shared" ref="G10:V10" si="4">G19</f>
        <v>0</v>
      </c>
      <c r="H10" s="20">
        <f t="shared" si="4"/>
        <v>0</v>
      </c>
      <c r="I10" s="20">
        <f t="shared" si="4"/>
        <v>0</v>
      </c>
      <c r="J10" s="20">
        <f t="shared" si="4"/>
        <v>0</v>
      </c>
      <c r="K10" s="20">
        <f t="shared" si="4"/>
        <v>0</v>
      </c>
      <c r="L10" s="20">
        <f t="shared" si="4"/>
        <v>0</v>
      </c>
      <c r="M10" s="20">
        <f t="shared" si="4"/>
        <v>0</v>
      </c>
      <c r="N10" s="20">
        <f t="shared" si="4"/>
        <v>0</v>
      </c>
      <c r="O10" s="20">
        <f t="shared" si="4"/>
        <v>0</v>
      </c>
      <c r="P10" s="20">
        <f t="shared" si="4"/>
        <v>0</v>
      </c>
      <c r="Q10" s="20">
        <f t="shared" si="4"/>
        <v>0</v>
      </c>
      <c r="R10" s="20">
        <f t="shared" si="4"/>
        <v>0</v>
      </c>
      <c r="S10" s="20">
        <f t="shared" si="4"/>
        <v>0</v>
      </c>
      <c r="T10" s="20">
        <f t="shared" si="4"/>
        <v>0</v>
      </c>
      <c r="U10" s="20">
        <f t="shared" si="4"/>
        <v>0</v>
      </c>
      <c r="V10" s="20">
        <f t="shared" si="4"/>
        <v>0</v>
      </c>
    </row>
    <row r="11" spans="1:23" s="19" customFormat="1" ht="12.75" customHeight="1" x14ac:dyDescent="0.2">
      <c r="A11" s="59"/>
      <c r="B11" s="21" t="s">
        <v>25</v>
      </c>
      <c r="C11" s="20">
        <f t="shared" si="0"/>
        <v>17.2</v>
      </c>
      <c r="D11" s="20">
        <f t="shared" si="1"/>
        <v>0</v>
      </c>
      <c r="E11" s="20">
        <f>E20</f>
        <v>0</v>
      </c>
      <c r="F11" s="20">
        <f t="shared" si="2"/>
        <v>0</v>
      </c>
      <c r="G11" s="20">
        <f t="shared" ref="G11:V11" si="5">G20</f>
        <v>0</v>
      </c>
      <c r="H11" s="20">
        <f t="shared" si="5"/>
        <v>0</v>
      </c>
      <c r="I11" s="20">
        <f t="shared" si="5"/>
        <v>0</v>
      </c>
      <c r="J11" s="20">
        <f t="shared" si="5"/>
        <v>0</v>
      </c>
      <c r="K11" s="20">
        <f t="shared" si="5"/>
        <v>0</v>
      </c>
      <c r="L11" s="20">
        <f t="shared" si="5"/>
        <v>0</v>
      </c>
      <c r="M11" s="20">
        <f t="shared" si="5"/>
        <v>0</v>
      </c>
      <c r="N11" s="20">
        <f t="shared" si="5"/>
        <v>0</v>
      </c>
      <c r="O11" s="20">
        <f t="shared" si="5"/>
        <v>0</v>
      </c>
      <c r="P11" s="20">
        <f t="shared" si="5"/>
        <v>0</v>
      </c>
      <c r="Q11" s="20">
        <f t="shared" si="5"/>
        <v>0</v>
      </c>
      <c r="R11" s="20">
        <f t="shared" si="5"/>
        <v>0</v>
      </c>
      <c r="S11" s="20">
        <f t="shared" si="5"/>
        <v>0</v>
      </c>
      <c r="T11" s="20">
        <f t="shared" si="5"/>
        <v>0</v>
      </c>
      <c r="U11" s="20">
        <f t="shared" si="5"/>
        <v>17.2</v>
      </c>
      <c r="V11" s="20">
        <f t="shared" si="5"/>
        <v>0</v>
      </c>
    </row>
    <row r="12" spans="1:23" s="19" customFormat="1" ht="12.75" customHeight="1" x14ac:dyDescent="0.2">
      <c r="A12" s="59"/>
      <c r="B12" s="22" t="s">
        <v>38</v>
      </c>
      <c r="C12" s="20">
        <f t="shared" si="0"/>
        <v>0</v>
      </c>
      <c r="D12" s="20">
        <f t="shared" si="1"/>
        <v>0</v>
      </c>
      <c r="E12" s="20">
        <f>E21</f>
        <v>0</v>
      </c>
      <c r="F12" s="20">
        <f t="shared" si="2"/>
        <v>0</v>
      </c>
      <c r="G12" s="20">
        <f t="shared" ref="G12:V12" si="6">G21</f>
        <v>0</v>
      </c>
      <c r="H12" s="20">
        <f t="shared" si="6"/>
        <v>0</v>
      </c>
      <c r="I12" s="20">
        <f t="shared" si="6"/>
        <v>0</v>
      </c>
      <c r="J12" s="20">
        <f t="shared" si="6"/>
        <v>0</v>
      </c>
      <c r="K12" s="20">
        <f t="shared" si="6"/>
        <v>0</v>
      </c>
      <c r="L12" s="20">
        <f t="shared" si="6"/>
        <v>0</v>
      </c>
      <c r="M12" s="20">
        <f t="shared" si="6"/>
        <v>0</v>
      </c>
      <c r="N12" s="20">
        <f t="shared" si="6"/>
        <v>0</v>
      </c>
      <c r="O12" s="20">
        <f t="shared" si="6"/>
        <v>0</v>
      </c>
      <c r="P12" s="20">
        <f t="shared" si="6"/>
        <v>0</v>
      </c>
      <c r="Q12" s="20">
        <f t="shared" si="6"/>
        <v>0</v>
      </c>
      <c r="R12" s="20">
        <f t="shared" si="6"/>
        <v>0</v>
      </c>
      <c r="S12" s="20">
        <f t="shared" si="6"/>
        <v>0</v>
      </c>
      <c r="T12" s="20">
        <f t="shared" si="6"/>
        <v>0</v>
      </c>
      <c r="U12" s="20">
        <f t="shared" si="6"/>
        <v>0</v>
      </c>
      <c r="V12" s="20">
        <f t="shared" si="6"/>
        <v>0</v>
      </c>
    </row>
    <row r="13" spans="1:23" s="19" customFormat="1" ht="12.75" customHeight="1" x14ac:dyDescent="0.2">
      <c r="A13" s="59"/>
      <c r="B13" s="22" t="s">
        <v>26</v>
      </c>
      <c r="C13" s="20">
        <f t="shared" si="0"/>
        <v>17.2</v>
      </c>
      <c r="D13" s="20">
        <f t="shared" si="1"/>
        <v>0</v>
      </c>
      <c r="E13" s="20">
        <f>E9+E10+E11+E12</f>
        <v>0</v>
      </c>
      <c r="F13" s="20">
        <f t="shared" si="2"/>
        <v>0</v>
      </c>
      <c r="G13" s="20">
        <f t="shared" ref="G13:V13" si="7">G9+G10+G11+G12</f>
        <v>0</v>
      </c>
      <c r="H13" s="20">
        <f t="shared" si="7"/>
        <v>0</v>
      </c>
      <c r="I13" s="20">
        <f t="shared" si="7"/>
        <v>0</v>
      </c>
      <c r="J13" s="20">
        <f t="shared" si="7"/>
        <v>0</v>
      </c>
      <c r="K13" s="20">
        <f t="shared" si="7"/>
        <v>0</v>
      </c>
      <c r="L13" s="20">
        <f t="shared" si="7"/>
        <v>0</v>
      </c>
      <c r="M13" s="20">
        <f t="shared" si="7"/>
        <v>0</v>
      </c>
      <c r="N13" s="20">
        <f t="shared" si="7"/>
        <v>0</v>
      </c>
      <c r="O13" s="20">
        <f t="shared" si="7"/>
        <v>0</v>
      </c>
      <c r="P13" s="20">
        <f t="shared" si="7"/>
        <v>0</v>
      </c>
      <c r="Q13" s="20">
        <f t="shared" si="7"/>
        <v>0</v>
      </c>
      <c r="R13" s="20">
        <f t="shared" si="7"/>
        <v>0</v>
      </c>
      <c r="S13" s="20">
        <f t="shared" si="7"/>
        <v>0</v>
      </c>
      <c r="T13" s="20">
        <f t="shared" si="7"/>
        <v>0</v>
      </c>
      <c r="U13" s="20">
        <f t="shared" si="7"/>
        <v>17.2</v>
      </c>
      <c r="V13" s="20">
        <f t="shared" si="7"/>
        <v>0</v>
      </c>
    </row>
    <row r="14" spans="1:23" s="19" customFormat="1" ht="12.75" customHeight="1" x14ac:dyDescent="0.2">
      <c r="A14" s="59"/>
      <c r="B14" s="21" t="s">
        <v>27</v>
      </c>
      <c r="C14" s="20">
        <f t="shared" si="0"/>
        <v>17.100000000000001</v>
      </c>
      <c r="D14" s="20">
        <f t="shared" si="1"/>
        <v>0</v>
      </c>
      <c r="E14" s="20">
        <f>E23</f>
        <v>0</v>
      </c>
      <c r="F14" s="20">
        <f t="shared" si="2"/>
        <v>0</v>
      </c>
      <c r="G14" s="20">
        <f t="shared" ref="G14:V14" si="8">G23</f>
        <v>0</v>
      </c>
      <c r="H14" s="20">
        <f t="shared" si="8"/>
        <v>0</v>
      </c>
      <c r="I14" s="20">
        <f t="shared" si="8"/>
        <v>0</v>
      </c>
      <c r="J14" s="20">
        <f t="shared" si="8"/>
        <v>0</v>
      </c>
      <c r="K14" s="20">
        <f t="shared" si="8"/>
        <v>0</v>
      </c>
      <c r="L14" s="20">
        <f t="shared" si="8"/>
        <v>0</v>
      </c>
      <c r="M14" s="20">
        <f t="shared" si="8"/>
        <v>0</v>
      </c>
      <c r="N14" s="20">
        <f t="shared" si="8"/>
        <v>0</v>
      </c>
      <c r="O14" s="20">
        <f t="shared" si="8"/>
        <v>0</v>
      </c>
      <c r="P14" s="20">
        <f t="shared" si="8"/>
        <v>0</v>
      </c>
      <c r="Q14" s="20">
        <f t="shared" si="8"/>
        <v>0</v>
      </c>
      <c r="R14" s="20">
        <f t="shared" si="8"/>
        <v>0</v>
      </c>
      <c r="S14" s="20">
        <f t="shared" si="8"/>
        <v>0</v>
      </c>
      <c r="T14" s="20">
        <f t="shared" si="8"/>
        <v>0</v>
      </c>
      <c r="U14" s="20">
        <f t="shared" si="8"/>
        <v>17.100000000000001</v>
      </c>
      <c r="V14" s="20">
        <f t="shared" si="8"/>
        <v>0</v>
      </c>
    </row>
    <row r="15" spans="1:23" s="19" customFormat="1" ht="12.75" customHeight="1" x14ac:dyDescent="0.2">
      <c r="A15" s="59"/>
      <c r="B15" s="21" t="s">
        <v>28</v>
      </c>
      <c r="C15" s="20">
        <f t="shared" ref="C15:V15" si="9">C14-C13</f>
        <v>-9.9999999999997868E-2</v>
      </c>
      <c r="D15" s="20">
        <f t="shared" si="9"/>
        <v>0</v>
      </c>
      <c r="E15" s="20">
        <f t="shared" si="9"/>
        <v>0</v>
      </c>
      <c r="F15" s="20">
        <f t="shared" si="9"/>
        <v>0</v>
      </c>
      <c r="G15" s="20">
        <f t="shared" si="9"/>
        <v>0</v>
      </c>
      <c r="H15" s="20">
        <f t="shared" si="9"/>
        <v>0</v>
      </c>
      <c r="I15" s="20">
        <f t="shared" si="9"/>
        <v>0</v>
      </c>
      <c r="J15" s="20">
        <f t="shared" si="9"/>
        <v>0</v>
      </c>
      <c r="K15" s="20">
        <f t="shared" si="9"/>
        <v>0</v>
      </c>
      <c r="L15" s="20">
        <f t="shared" si="9"/>
        <v>0</v>
      </c>
      <c r="M15" s="20">
        <f t="shared" si="9"/>
        <v>0</v>
      </c>
      <c r="N15" s="20">
        <f t="shared" si="9"/>
        <v>0</v>
      </c>
      <c r="O15" s="20">
        <f t="shared" si="9"/>
        <v>0</v>
      </c>
      <c r="P15" s="20">
        <f t="shared" si="9"/>
        <v>0</v>
      </c>
      <c r="Q15" s="20">
        <f t="shared" si="9"/>
        <v>0</v>
      </c>
      <c r="R15" s="20">
        <f t="shared" si="9"/>
        <v>0</v>
      </c>
      <c r="S15" s="20">
        <f t="shared" si="9"/>
        <v>0</v>
      </c>
      <c r="T15" s="20">
        <f t="shared" si="9"/>
        <v>0</v>
      </c>
      <c r="U15" s="20">
        <f t="shared" si="9"/>
        <v>-9.9999999999997868E-2</v>
      </c>
      <c r="V15" s="20">
        <f t="shared" si="9"/>
        <v>0</v>
      </c>
    </row>
    <row r="16" spans="1:23" s="19" customFormat="1" ht="12.75" customHeight="1" x14ac:dyDescent="0.2">
      <c r="A16" s="59"/>
      <c r="B16" s="21" t="s">
        <v>29</v>
      </c>
      <c r="C16" s="20">
        <f>C14/C13*100</f>
        <v>99.418604651162795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>
        <f>U14/U13*100</f>
        <v>99.418604651162795</v>
      </c>
      <c r="V16" s="20"/>
    </row>
    <row r="17" spans="1:22" s="19" customFormat="1" ht="39" x14ac:dyDescent="0.2">
      <c r="A17" s="23" t="s">
        <v>89</v>
      </c>
      <c r="B17" s="33" t="s">
        <v>90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59"/>
    </row>
    <row r="18" spans="1:22" s="19" customFormat="1" ht="12.75" customHeight="1" x14ac:dyDescent="0.2">
      <c r="A18" s="59"/>
      <c r="B18" s="21" t="s">
        <v>23</v>
      </c>
      <c r="C18" s="20">
        <f t="shared" ref="C18:C23" si="10">D18+U18+V18</f>
        <v>0</v>
      </c>
      <c r="D18" s="20">
        <f t="shared" ref="D18:D23" si="11">E18+F18+P18+Q18+R18+S18+T18</f>
        <v>0</v>
      </c>
      <c r="E18" s="20"/>
      <c r="F18" s="20">
        <f t="shared" ref="F18:F23" si="12">G18+H18+I18+J18+K18+L18+M18+N18+O18</f>
        <v>0</v>
      </c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20"/>
      <c r="V18" s="59"/>
    </row>
    <row r="19" spans="1:22" s="19" customFormat="1" ht="12.75" customHeight="1" x14ac:dyDescent="0.2">
      <c r="A19" s="59"/>
      <c r="B19" s="21" t="s">
        <v>24</v>
      </c>
      <c r="C19" s="20">
        <f t="shared" si="10"/>
        <v>0</v>
      </c>
      <c r="D19" s="20">
        <f t="shared" si="11"/>
        <v>0</v>
      </c>
      <c r="E19" s="20"/>
      <c r="F19" s="20">
        <f t="shared" si="12"/>
        <v>0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</row>
    <row r="20" spans="1:22" s="19" customFormat="1" ht="12.75" customHeight="1" x14ac:dyDescent="0.2">
      <c r="A20" s="59"/>
      <c r="B20" s="21" t="s">
        <v>25</v>
      </c>
      <c r="C20" s="20">
        <f t="shared" si="10"/>
        <v>17.2</v>
      </c>
      <c r="D20" s="20">
        <f t="shared" si="11"/>
        <v>0</v>
      </c>
      <c r="E20" s="20"/>
      <c r="F20" s="20">
        <f t="shared" si="12"/>
        <v>0</v>
      </c>
      <c r="G20" s="59"/>
      <c r="H20" s="59"/>
      <c r="I20" s="59"/>
      <c r="J20" s="59"/>
      <c r="K20" s="59"/>
      <c r="L20" s="59"/>
      <c r="M20" s="59"/>
      <c r="N20" s="59"/>
      <c r="O20" s="20"/>
      <c r="P20" s="59"/>
      <c r="Q20" s="59"/>
      <c r="R20" s="59"/>
      <c r="S20" s="59"/>
      <c r="T20" s="20"/>
      <c r="U20" s="20">
        <v>17.2</v>
      </c>
      <c r="V20" s="59"/>
    </row>
    <row r="21" spans="1:22" s="19" customFormat="1" ht="12.75" customHeight="1" x14ac:dyDescent="0.2">
      <c r="A21" s="59"/>
      <c r="B21" s="22" t="s">
        <v>38</v>
      </c>
      <c r="C21" s="20">
        <f t="shared" si="10"/>
        <v>0</v>
      </c>
      <c r="D21" s="20">
        <f t="shared" si="11"/>
        <v>0</v>
      </c>
      <c r="E21" s="20"/>
      <c r="F21" s="20">
        <f t="shared" si="12"/>
        <v>0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20"/>
      <c r="V21" s="59"/>
    </row>
    <row r="22" spans="1:22" s="19" customFormat="1" ht="12.75" customHeight="1" x14ac:dyDescent="0.2">
      <c r="A22" s="59"/>
      <c r="B22" s="22" t="s">
        <v>26</v>
      </c>
      <c r="C22" s="20">
        <f t="shared" si="10"/>
        <v>17.2</v>
      </c>
      <c r="D22" s="20">
        <f t="shared" si="11"/>
        <v>0</v>
      </c>
      <c r="E22" s="20">
        <f>E18+E19+E20+E21</f>
        <v>0</v>
      </c>
      <c r="F22" s="20">
        <f t="shared" si="12"/>
        <v>0</v>
      </c>
      <c r="G22" s="20">
        <f t="shared" ref="G22:V22" si="13">G18+G19+G20+G21</f>
        <v>0</v>
      </c>
      <c r="H22" s="20">
        <f t="shared" si="13"/>
        <v>0</v>
      </c>
      <c r="I22" s="20">
        <f t="shared" si="13"/>
        <v>0</v>
      </c>
      <c r="J22" s="20">
        <f t="shared" si="13"/>
        <v>0</v>
      </c>
      <c r="K22" s="20">
        <f t="shared" si="13"/>
        <v>0</v>
      </c>
      <c r="L22" s="20">
        <f t="shared" si="13"/>
        <v>0</v>
      </c>
      <c r="M22" s="20">
        <f t="shared" si="13"/>
        <v>0</v>
      </c>
      <c r="N22" s="20">
        <f t="shared" si="13"/>
        <v>0</v>
      </c>
      <c r="O22" s="20">
        <f t="shared" si="13"/>
        <v>0</v>
      </c>
      <c r="P22" s="20">
        <f t="shared" si="13"/>
        <v>0</v>
      </c>
      <c r="Q22" s="20">
        <f t="shared" si="13"/>
        <v>0</v>
      </c>
      <c r="R22" s="20">
        <f t="shared" si="13"/>
        <v>0</v>
      </c>
      <c r="S22" s="20">
        <f t="shared" si="13"/>
        <v>0</v>
      </c>
      <c r="T22" s="20">
        <f t="shared" si="13"/>
        <v>0</v>
      </c>
      <c r="U22" s="20">
        <f t="shared" si="13"/>
        <v>17.2</v>
      </c>
      <c r="V22" s="20">
        <f t="shared" si="13"/>
        <v>0</v>
      </c>
    </row>
    <row r="23" spans="1:22" s="19" customFormat="1" ht="12.75" customHeight="1" x14ac:dyDescent="0.2">
      <c r="A23" s="59"/>
      <c r="B23" s="21" t="s">
        <v>27</v>
      </c>
      <c r="C23" s="20">
        <f t="shared" si="10"/>
        <v>17.100000000000001</v>
      </c>
      <c r="D23" s="20">
        <f t="shared" si="11"/>
        <v>0</v>
      </c>
      <c r="E23" s="20"/>
      <c r="F23" s="20">
        <f t="shared" si="12"/>
        <v>0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20"/>
      <c r="U23" s="20">
        <v>17.100000000000001</v>
      </c>
      <c r="V23" s="59"/>
    </row>
    <row r="24" spans="1:22" s="19" customFormat="1" ht="12.75" customHeight="1" x14ac:dyDescent="0.2">
      <c r="A24" s="59"/>
      <c r="B24" s="21" t="s">
        <v>28</v>
      </c>
      <c r="C24" s="20">
        <f t="shared" ref="C24:V24" si="14">C23-C22</f>
        <v>-9.9999999999997868E-2</v>
      </c>
      <c r="D24" s="20">
        <f t="shared" si="14"/>
        <v>0</v>
      </c>
      <c r="E24" s="20">
        <f t="shared" si="14"/>
        <v>0</v>
      </c>
      <c r="F24" s="20">
        <f t="shared" si="14"/>
        <v>0</v>
      </c>
      <c r="G24" s="20">
        <f t="shared" si="14"/>
        <v>0</v>
      </c>
      <c r="H24" s="20">
        <f t="shared" si="14"/>
        <v>0</v>
      </c>
      <c r="I24" s="20">
        <f t="shared" si="14"/>
        <v>0</v>
      </c>
      <c r="J24" s="20">
        <f t="shared" si="14"/>
        <v>0</v>
      </c>
      <c r="K24" s="20">
        <f t="shared" si="14"/>
        <v>0</v>
      </c>
      <c r="L24" s="20">
        <f t="shared" si="14"/>
        <v>0</v>
      </c>
      <c r="M24" s="20">
        <f t="shared" si="14"/>
        <v>0</v>
      </c>
      <c r="N24" s="20">
        <f t="shared" si="14"/>
        <v>0</v>
      </c>
      <c r="O24" s="20">
        <f t="shared" si="14"/>
        <v>0</v>
      </c>
      <c r="P24" s="20">
        <f t="shared" si="14"/>
        <v>0</v>
      </c>
      <c r="Q24" s="20">
        <f t="shared" si="14"/>
        <v>0</v>
      </c>
      <c r="R24" s="20">
        <f t="shared" si="14"/>
        <v>0</v>
      </c>
      <c r="S24" s="20">
        <f t="shared" si="14"/>
        <v>0</v>
      </c>
      <c r="T24" s="20">
        <f t="shared" si="14"/>
        <v>0</v>
      </c>
      <c r="U24" s="20">
        <f t="shared" si="14"/>
        <v>-9.9999999999997868E-2</v>
      </c>
      <c r="V24" s="20">
        <f t="shared" si="14"/>
        <v>0</v>
      </c>
    </row>
    <row r="25" spans="1:22" s="19" customFormat="1" ht="12.75" customHeight="1" x14ac:dyDescent="0.2">
      <c r="A25" s="59"/>
      <c r="B25" s="21" t="s">
        <v>29</v>
      </c>
      <c r="C25" s="20">
        <f>C23/C22*100</f>
        <v>99.418604651162795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>
        <f>U23/U22*100</f>
        <v>99.418604651162795</v>
      </c>
      <c r="V25" s="20"/>
    </row>
  </sheetData>
  <mergeCells count="16">
    <mergeCell ref="A2:A6"/>
    <mergeCell ref="B2:B6"/>
    <mergeCell ref="C2:C5"/>
    <mergeCell ref="D2:T2"/>
    <mergeCell ref="U2:U5"/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  <mergeCell ref="G4:O4"/>
  </mergeCells>
  <pageMargins left="0.17" right="0.2" top="0.2" bottom="0.16" header="0.2" footer="0.16"/>
  <pageSetup paperSize="9" orientation="landscape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W34"/>
  <sheetViews>
    <sheetView showZeros="0" zoomScale="110" zoomScaleNormal="110" workbookViewId="0">
      <pane xSplit="2" ySplit="5" topLeftCell="C21" activePane="bottomRight" state="frozen"/>
      <selection activeCell="C35" sqref="C35"/>
      <selection pane="topRight" activeCell="C35" sqref="C35"/>
      <selection pane="bottomLeft" activeCell="C35" sqref="C35"/>
      <selection pane="bottomRight" activeCell="I32" sqref="I32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6.8554687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9" width="4.140625" style="19" customWidth="1"/>
    <col min="20" max="20" width="5.140625" style="19" customWidth="1"/>
    <col min="21" max="21" width="5.28515625" style="19" customWidth="1"/>
    <col min="22" max="22" width="4.42578125" style="19" customWidth="1"/>
    <col min="23" max="23" width="0" style="19" hidden="1" customWidth="1"/>
    <col min="24" max="16384" width="9.140625" style="18"/>
  </cols>
  <sheetData>
    <row r="1" spans="1:23" ht="11.25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20</v>
      </c>
    </row>
    <row r="2" spans="1:23" ht="12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1.2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2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41" t="s">
        <v>3</v>
      </c>
      <c r="H5" s="41" t="s">
        <v>4</v>
      </c>
      <c r="I5" s="41" t="s">
        <v>5</v>
      </c>
      <c r="J5" s="41" t="s">
        <v>6</v>
      </c>
      <c r="K5" s="41" t="s">
        <v>7</v>
      </c>
      <c r="L5" s="41" t="s">
        <v>8</v>
      </c>
      <c r="M5" s="41" t="s">
        <v>9</v>
      </c>
      <c r="N5" s="41" t="s">
        <v>52</v>
      </c>
      <c r="O5" s="41" t="s">
        <v>10</v>
      </c>
      <c r="P5" s="111"/>
      <c r="Q5" s="111"/>
      <c r="R5" s="111"/>
      <c r="S5" s="111"/>
      <c r="T5" s="111"/>
      <c r="U5" s="111"/>
      <c r="V5" s="111"/>
    </row>
    <row r="6" spans="1:23" ht="10.5" customHeight="1" x14ac:dyDescent="0.2">
      <c r="A6" s="110"/>
      <c r="B6" s="110"/>
      <c r="C6" s="40">
        <v>1</v>
      </c>
      <c r="D6" s="40">
        <v>2</v>
      </c>
      <c r="E6" s="40">
        <v>21</v>
      </c>
      <c r="F6" s="40">
        <v>22</v>
      </c>
      <c r="G6" s="40">
        <v>221</v>
      </c>
      <c r="H6" s="40">
        <v>222</v>
      </c>
      <c r="I6" s="40">
        <v>223</v>
      </c>
      <c r="J6" s="40">
        <v>224</v>
      </c>
      <c r="K6" s="40">
        <v>225</v>
      </c>
      <c r="L6" s="40">
        <v>226</v>
      </c>
      <c r="M6" s="40">
        <v>227</v>
      </c>
      <c r="N6" s="40">
        <v>228</v>
      </c>
      <c r="O6" s="40">
        <v>229</v>
      </c>
      <c r="P6" s="40">
        <v>23</v>
      </c>
      <c r="Q6" s="40">
        <v>24</v>
      </c>
      <c r="R6" s="40">
        <v>25</v>
      </c>
      <c r="S6" s="40">
        <v>26</v>
      </c>
      <c r="T6" s="40">
        <v>27</v>
      </c>
      <c r="U6" s="40">
        <v>28</v>
      </c>
      <c r="V6" s="40">
        <v>29</v>
      </c>
      <c r="W6" s="18"/>
    </row>
    <row r="7" spans="1:23" ht="10.5" customHeight="1" x14ac:dyDescent="0.2">
      <c r="A7" s="40">
        <v>1</v>
      </c>
      <c r="B7" s="40">
        <v>2</v>
      </c>
      <c r="C7" s="40">
        <v>4</v>
      </c>
      <c r="D7" s="40">
        <v>5</v>
      </c>
      <c r="E7" s="40">
        <v>6</v>
      </c>
      <c r="F7" s="40">
        <v>7</v>
      </c>
      <c r="G7" s="40">
        <v>8</v>
      </c>
      <c r="H7" s="40">
        <v>9</v>
      </c>
      <c r="I7" s="40">
        <v>10</v>
      </c>
      <c r="J7" s="40">
        <v>11</v>
      </c>
      <c r="K7" s="40">
        <v>12</v>
      </c>
      <c r="L7" s="40">
        <v>13</v>
      </c>
      <c r="M7" s="40">
        <v>14</v>
      </c>
      <c r="N7" s="40">
        <v>15</v>
      </c>
      <c r="O7" s="40">
        <v>16</v>
      </c>
      <c r="P7" s="40">
        <v>17</v>
      </c>
      <c r="Q7" s="40">
        <v>18</v>
      </c>
      <c r="R7" s="40">
        <v>19</v>
      </c>
      <c r="S7" s="40">
        <v>20</v>
      </c>
      <c r="T7" s="40">
        <v>21</v>
      </c>
      <c r="U7" s="40">
        <v>22</v>
      </c>
      <c r="V7" s="40">
        <v>23</v>
      </c>
    </row>
    <row r="8" spans="1:23" ht="17.25" customHeight="1" x14ac:dyDescent="0.2">
      <c r="A8" s="23" t="s">
        <v>91</v>
      </c>
      <c r="B8" s="33" t="s">
        <v>92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40"/>
    </row>
    <row r="9" spans="1:23" ht="13.5" customHeight="1" x14ac:dyDescent="0.2">
      <c r="A9" s="40"/>
      <c r="B9" s="21" t="s">
        <v>23</v>
      </c>
      <c r="C9" s="20">
        <f t="shared" ref="C9:C14" si="0">D9+U9+V9</f>
        <v>98.6</v>
      </c>
      <c r="D9" s="20">
        <f t="shared" ref="D9:D14" si="1">E9+F9+P9+Q9+R9+S9+T9</f>
        <v>42.6</v>
      </c>
      <c r="E9" s="20">
        <f>E18+'II.6.24 კეთ'!E18+'II.6.24 კეთ'!E27+'II.7.25 სერ'!E9</f>
        <v>0</v>
      </c>
      <c r="F9" s="20">
        <f t="shared" ref="F9:F14" si="2">G9+H9+I9+J9+K9+L9+M9+N9+O9</f>
        <v>0</v>
      </c>
      <c r="G9" s="20">
        <f>G18+'II.6.24 კეთ'!G18+'II.6.24 კეთ'!G27+'II.7.25 სერ'!G9</f>
        <v>0</v>
      </c>
      <c r="H9" s="20">
        <f>H18+'II.6.24 კეთ'!H18+'II.6.24 კეთ'!H27+'II.7.25 სერ'!H9</f>
        <v>0</v>
      </c>
      <c r="I9" s="20">
        <f>I18+'II.6.24 კეთ'!I18+'II.6.24 კეთ'!I27+'II.7.25 სერ'!I9</f>
        <v>0</v>
      </c>
      <c r="J9" s="20">
        <f>J18+'II.6.24 კეთ'!J18+'II.6.24 კეთ'!J27+'II.7.25 სერ'!J9</f>
        <v>0</v>
      </c>
      <c r="K9" s="20">
        <f>K18+'II.6.24 კეთ'!K18+'II.6.24 კეთ'!K27+'II.7.25 სერ'!K9</f>
        <v>0</v>
      </c>
      <c r="L9" s="20">
        <f>L18+'II.6.24 კეთ'!L18+'II.6.24 კეთ'!L27+'II.7.25 სერ'!L9</f>
        <v>0</v>
      </c>
      <c r="M9" s="20">
        <f>M18+'II.6.24 კეთ'!M18+'II.6.24 კეთ'!M27+'II.7.25 სერ'!M9</f>
        <v>0</v>
      </c>
      <c r="N9" s="20">
        <f>N18+'II.6.24 კეთ'!N18+'II.6.24 კეთ'!N27+'II.7.25 სერ'!N9</f>
        <v>0</v>
      </c>
      <c r="O9" s="20">
        <f>O18+'II.6.24 კეთ'!O18+'II.6.24 კეთ'!O27+'II.7.25 სერ'!O9</f>
        <v>0</v>
      </c>
      <c r="P9" s="20">
        <f>P18+'II.6.24 კეთ'!P18+'II.6.24 კეთ'!P27+'II.7.25 სერ'!P9</f>
        <v>0</v>
      </c>
      <c r="Q9" s="20">
        <f>Q18+'II.6.24 კეთ'!Q18+'II.6.24 კეთ'!Q27+'II.7.25 სერ'!Q9</f>
        <v>42.6</v>
      </c>
      <c r="R9" s="20">
        <f>R18+'II.6.24 კეთ'!R18+'II.6.24 კეთ'!R27+'II.7.25 სერ'!R9</f>
        <v>0</v>
      </c>
      <c r="S9" s="20">
        <f>S18+'II.6.24 კეთ'!S18+'II.6.24 კეთ'!S27+'II.7.25 სერ'!S9</f>
        <v>0</v>
      </c>
      <c r="T9" s="20">
        <f>T18+'II.6.24 კეთ'!T18+'II.6.24 კეთ'!T27+'II.7.25 სერ'!T9</f>
        <v>0</v>
      </c>
      <c r="U9" s="20">
        <f>U18+'II.6.24 კეთ'!U18+'II.6.24 კეთ'!U27+'II.7.25 სერ'!U9</f>
        <v>56</v>
      </c>
      <c r="V9" s="20">
        <f>V18+'II.6.24 კეთ'!V18+'II.6.24 კეთ'!V27+'II.7.25 სერ'!V9</f>
        <v>0</v>
      </c>
    </row>
    <row r="10" spans="1:23" ht="13.5" customHeight="1" x14ac:dyDescent="0.2">
      <c r="A10" s="40"/>
      <c r="B10" s="21" t="s">
        <v>24</v>
      </c>
      <c r="C10" s="20">
        <f t="shared" si="0"/>
        <v>0</v>
      </c>
      <c r="D10" s="20">
        <f t="shared" si="1"/>
        <v>0</v>
      </c>
      <c r="E10" s="20">
        <f>E19+'II.6.24 კეთ'!E19+'II.6.24 კეთ'!E28+'II.7.25 სერ'!E10</f>
        <v>0</v>
      </c>
      <c r="F10" s="20">
        <f t="shared" si="2"/>
        <v>0</v>
      </c>
      <c r="G10" s="20">
        <f>G19+'II.6.24 კეთ'!G19+'II.6.24 კეთ'!G28+'II.7.25 სერ'!G10</f>
        <v>0</v>
      </c>
      <c r="H10" s="20">
        <f>H19+'II.6.24 კეთ'!H19+'II.6.24 კეთ'!H28+'II.7.25 სერ'!H10</f>
        <v>0</v>
      </c>
      <c r="I10" s="20">
        <f>I19+'II.6.24 კეთ'!I19+'II.6.24 კეთ'!I28+'II.7.25 სერ'!I10</f>
        <v>0</v>
      </c>
      <c r="J10" s="20">
        <f>J19+'II.6.24 კეთ'!J19+'II.6.24 კეთ'!J28+'II.7.25 სერ'!J10</f>
        <v>0</v>
      </c>
      <c r="K10" s="20">
        <f>K19+'II.6.24 კეთ'!K19+'II.6.24 კეთ'!K28+'II.7.25 სერ'!K10</f>
        <v>0</v>
      </c>
      <c r="L10" s="20">
        <f>L19+'II.6.24 კეთ'!L19+'II.6.24 კეთ'!L28+'II.7.25 სერ'!L10</f>
        <v>0</v>
      </c>
      <c r="M10" s="20">
        <f>M19+'II.6.24 კეთ'!M19+'II.6.24 კეთ'!M28+'II.7.25 სერ'!M10</f>
        <v>0</v>
      </c>
      <c r="N10" s="20">
        <f>N19+'II.6.24 კეთ'!N19+'II.6.24 კეთ'!N28+'II.7.25 სერ'!N10</f>
        <v>0</v>
      </c>
      <c r="O10" s="20">
        <f>O19+'II.6.24 კეთ'!O19+'II.6.24 კეთ'!O28+'II.7.25 სერ'!O10</f>
        <v>0</v>
      </c>
      <c r="P10" s="20">
        <f>P19+'II.6.24 კეთ'!P19+'II.6.24 კეთ'!P28+'II.7.25 სერ'!P10</f>
        <v>0</v>
      </c>
      <c r="Q10" s="20">
        <f>Q19+'II.6.24 კეთ'!Q19+'II.6.24 კეთ'!Q28+'II.7.25 სერ'!Q10</f>
        <v>0</v>
      </c>
      <c r="R10" s="20">
        <f>R19+'II.6.24 კეთ'!R19+'II.6.24 კეთ'!R28+'II.7.25 სერ'!R10</f>
        <v>0</v>
      </c>
      <c r="S10" s="20">
        <f>S19+'II.6.24 კეთ'!S19+'II.6.24 კეთ'!S28+'II.7.25 სერ'!S10</f>
        <v>0</v>
      </c>
      <c r="T10" s="20">
        <f>T19+'II.6.24 კეთ'!T19+'II.6.24 კეთ'!T28+'II.7.25 სერ'!T10</f>
        <v>0</v>
      </c>
      <c r="U10" s="20">
        <f>U19+'II.6.24 კეთ'!U19+'II.6.24 კეთ'!U28+'II.7.25 სერ'!U10</f>
        <v>0</v>
      </c>
      <c r="V10" s="20">
        <f>V19+'II.6.24 კეთ'!V19+'II.6.24 კეთ'!V28+'II.7.25 სერ'!V10</f>
        <v>0</v>
      </c>
    </row>
    <row r="11" spans="1:23" ht="13.5" customHeight="1" x14ac:dyDescent="0.2">
      <c r="A11" s="40"/>
      <c r="B11" s="21" t="s">
        <v>25</v>
      </c>
      <c r="C11" s="20">
        <f t="shared" si="0"/>
        <v>896.30000000000007</v>
      </c>
      <c r="D11" s="20">
        <f t="shared" si="1"/>
        <v>60.6</v>
      </c>
      <c r="E11" s="20">
        <f>E20+'II.6.24 კეთ'!E20+'II.6.24 კეთ'!E29+'II.7.25 სერ'!E11</f>
        <v>0</v>
      </c>
      <c r="F11" s="20">
        <f t="shared" si="2"/>
        <v>52.1</v>
      </c>
      <c r="G11" s="20">
        <f>G20+'II.6.24 კეთ'!G20+'II.6.24 კეთ'!G29+'II.7.25 სერ'!G11</f>
        <v>0</v>
      </c>
      <c r="H11" s="20">
        <f>H20+'II.6.24 კეთ'!H20+'II.6.24 კეთ'!H29+'II.7.25 სერ'!H11</f>
        <v>0</v>
      </c>
      <c r="I11" s="20">
        <f>I20+'II.6.24 კეთ'!I20+'II.6.24 კეთ'!I29+'II.7.25 სერ'!I11</f>
        <v>52.1</v>
      </c>
      <c r="J11" s="20">
        <f>J20+'II.6.24 კეთ'!J20+'II.6.24 კეთ'!J29+'II.7.25 სერ'!J11</f>
        <v>0</v>
      </c>
      <c r="K11" s="20">
        <f>K20+'II.6.24 კეთ'!K20+'II.6.24 კეთ'!K29+'II.7.25 სერ'!K11</f>
        <v>0</v>
      </c>
      <c r="L11" s="20">
        <f>L20+'II.6.24 კეთ'!L20+'II.6.24 კეთ'!L29+'II.7.25 სერ'!L11</f>
        <v>0</v>
      </c>
      <c r="M11" s="20">
        <f>M20+'II.6.24 კეთ'!M20+'II.6.24 კეთ'!M29+'II.7.25 სერ'!M11</f>
        <v>0</v>
      </c>
      <c r="N11" s="20">
        <f>N20+'II.6.24 კეთ'!N20+'II.6.24 კეთ'!N29+'II.7.25 სერ'!N11</f>
        <v>0</v>
      </c>
      <c r="O11" s="20">
        <f>O20+'II.6.24 კეთ'!O20+'II.6.24 კეთ'!O29+'II.7.25 სერ'!O11</f>
        <v>0</v>
      </c>
      <c r="P11" s="20">
        <f>P20+'II.6.24 კეთ'!P20+'II.6.24 კეთ'!P29+'II.7.25 სერ'!P11</f>
        <v>0</v>
      </c>
      <c r="Q11" s="20">
        <f>Q20+'II.6.24 კეთ'!Q20+'II.6.24 კეთ'!Q29+'II.7.25 სერ'!Q11</f>
        <v>0</v>
      </c>
      <c r="R11" s="20">
        <f>R20+'II.6.24 კეთ'!R20+'II.6.24 კეთ'!R29+'II.7.25 სერ'!R11</f>
        <v>0</v>
      </c>
      <c r="S11" s="20">
        <f>S20+'II.6.24 კეთ'!S20+'II.6.24 კეთ'!S29+'II.7.25 სერ'!S11</f>
        <v>0</v>
      </c>
      <c r="T11" s="20">
        <f>T20+'II.6.24 კეთ'!T20+'II.6.24 კეთ'!T29+'II.7.25 სერ'!T11</f>
        <v>8.5</v>
      </c>
      <c r="U11" s="20">
        <f>U20+'II.6.24 კეთ'!U20+'II.6.24 კეთ'!U29+'II.7.25 სერ'!U11</f>
        <v>835.7</v>
      </c>
      <c r="V11" s="20">
        <f>V20+'II.6.24 კეთ'!V20+'II.6.24 კეთ'!V29+'II.7.25 სერ'!V11</f>
        <v>0</v>
      </c>
    </row>
    <row r="12" spans="1:23" ht="13.5" customHeight="1" x14ac:dyDescent="0.2">
      <c r="A12" s="40"/>
      <c r="B12" s="22" t="s">
        <v>38</v>
      </c>
      <c r="C12" s="20">
        <f t="shared" si="0"/>
        <v>1381.3</v>
      </c>
      <c r="D12" s="20">
        <f t="shared" si="1"/>
        <v>2.5</v>
      </c>
      <c r="E12" s="20">
        <f>E21+'II.6.24 კეთ'!E21+'II.6.24 კეთ'!E30+'II.7.25 სერ'!E12</f>
        <v>0</v>
      </c>
      <c r="F12" s="20">
        <f t="shared" si="2"/>
        <v>2.5</v>
      </c>
      <c r="G12" s="20">
        <f>G21+'II.6.24 კეთ'!G21+'II.6.24 კეთ'!G30+'II.7.25 სერ'!G12</f>
        <v>0</v>
      </c>
      <c r="H12" s="20">
        <f>H21+'II.6.24 კეთ'!H21+'II.6.24 კეთ'!H30+'II.7.25 სერ'!H12</f>
        <v>0</v>
      </c>
      <c r="I12" s="20">
        <f>I21+'II.6.24 კეთ'!I21+'II.6.24 კეთ'!I30+'II.7.25 სერ'!I12</f>
        <v>2.5</v>
      </c>
      <c r="J12" s="20">
        <f>J21+'II.6.24 კეთ'!J21+'II.6.24 კეთ'!J30+'II.7.25 სერ'!J12</f>
        <v>0</v>
      </c>
      <c r="K12" s="20">
        <f>K21+'II.6.24 კეთ'!K21+'II.6.24 კეთ'!K30+'II.7.25 სერ'!K12</f>
        <v>0</v>
      </c>
      <c r="L12" s="20">
        <f>L21+'II.6.24 კეთ'!L21+'II.6.24 კეთ'!L30+'II.7.25 სერ'!L12</f>
        <v>0</v>
      </c>
      <c r="M12" s="20">
        <f>M21+'II.6.24 კეთ'!M21+'II.6.24 კეთ'!M30+'II.7.25 სერ'!M12</f>
        <v>0</v>
      </c>
      <c r="N12" s="20">
        <f>N21+'II.6.24 კეთ'!N21+'II.6.24 კეთ'!N30+'II.7.25 სერ'!N12</f>
        <v>0</v>
      </c>
      <c r="O12" s="20">
        <f>O21+'II.6.24 კეთ'!O21+'II.6.24 კეთ'!O30+'II.7.25 სერ'!O12</f>
        <v>0</v>
      </c>
      <c r="P12" s="20">
        <f>P21+'II.6.24 კეთ'!P21+'II.6.24 კეთ'!P30+'II.7.25 სერ'!P12</f>
        <v>0</v>
      </c>
      <c r="Q12" s="20">
        <f>Q21+'II.6.24 კეთ'!Q21+'II.6.24 კეთ'!Q30+'II.7.25 სერ'!Q12</f>
        <v>0</v>
      </c>
      <c r="R12" s="20">
        <f>R21+'II.6.24 კეთ'!R21+'II.6.24 კეთ'!R30+'II.7.25 სერ'!R12</f>
        <v>0</v>
      </c>
      <c r="S12" s="20">
        <f>S21+'II.6.24 კეთ'!S21+'II.6.24 კეთ'!S30+'II.7.25 სერ'!S12</f>
        <v>0</v>
      </c>
      <c r="T12" s="20">
        <f>T21+'II.6.24 კეთ'!T21+'II.6.24 კეთ'!T30+'II.7.25 სერ'!T12</f>
        <v>0</v>
      </c>
      <c r="U12" s="20">
        <f>U21+'II.6.24 კეთ'!U21+'II.6.24 კეთ'!U30+'II.7.25 სერ'!U12</f>
        <v>1378.8</v>
      </c>
      <c r="V12" s="20">
        <f>V21+'II.6.24 კეთ'!V21+'II.6.24 კეთ'!V30+'II.7.25 სერ'!V12</f>
        <v>0</v>
      </c>
    </row>
    <row r="13" spans="1:23" ht="13.5" customHeight="1" x14ac:dyDescent="0.2">
      <c r="A13" s="40"/>
      <c r="B13" s="22" t="s">
        <v>26</v>
      </c>
      <c r="C13" s="20">
        <f t="shared" si="0"/>
        <v>2376.1999999999998</v>
      </c>
      <c r="D13" s="20">
        <f t="shared" si="1"/>
        <v>105.7</v>
      </c>
      <c r="E13" s="20">
        <f>E9+E10+E11+E12</f>
        <v>0</v>
      </c>
      <c r="F13" s="20">
        <f t="shared" si="2"/>
        <v>54.6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54.6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0</v>
      </c>
      <c r="Q13" s="20">
        <f t="shared" si="3"/>
        <v>42.6</v>
      </c>
      <c r="R13" s="20">
        <f t="shared" si="3"/>
        <v>0</v>
      </c>
      <c r="S13" s="20">
        <f t="shared" si="3"/>
        <v>0</v>
      </c>
      <c r="T13" s="20">
        <f t="shared" si="3"/>
        <v>8.5</v>
      </c>
      <c r="U13" s="20">
        <f t="shared" si="3"/>
        <v>2270.5</v>
      </c>
      <c r="V13" s="20">
        <f t="shared" si="3"/>
        <v>0</v>
      </c>
    </row>
    <row r="14" spans="1:23" ht="13.5" customHeight="1" x14ac:dyDescent="0.2">
      <c r="A14" s="40"/>
      <c r="B14" s="21" t="s">
        <v>27</v>
      </c>
      <c r="C14" s="20">
        <f t="shared" si="0"/>
        <v>1112.8</v>
      </c>
      <c r="D14" s="20">
        <f t="shared" si="1"/>
        <v>99.3</v>
      </c>
      <c r="E14" s="20">
        <f>E23+'II.6.24 კეთ'!E23+'II.6.24 კეთ'!E32+'II.7.25 სერ'!E14</f>
        <v>0</v>
      </c>
      <c r="F14" s="20">
        <f t="shared" si="2"/>
        <v>52.1</v>
      </c>
      <c r="G14" s="20">
        <f>G23+'II.6.24 კეთ'!G23+'II.6.24 კეთ'!G32+'II.7.25 სერ'!G14</f>
        <v>0</v>
      </c>
      <c r="H14" s="20">
        <f>H23+'II.6.24 კეთ'!H23+'II.6.24 კეთ'!H32+'II.7.25 სერ'!H14</f>
        <v>0</v>
      </c>
      <c r="I14" s="20">
        <f>I23+'II.6.24 კეთ'!I23+'II.6.24 კეთ'!I32+'II.7.25 სერ'!I14</f>
        <v>52.1</v>
      </c>
      <c r="J14" s="20">
        <f>J23+'II.6.24 კეთ'!J23+'II.6.24 კეთ'!J32+'II.7.25 სერ'!J14</f>
        <v>0</v>
      </c>
      <c r="K14" s="20">
        <f>K23+'II.6.24 კეთ'!K23+'II.6.24 კეთ'!K32+'II.7.25 სერ'!K14</f>
        <v>0</v>
      </c>
      <c r="L14" s="20">
        <f>L23+'II.6.24 კეთ'!L23+'II.6.24 კეთ'!L32+'II.7.25 სერ'!L14</f>
        <v>0</v>
      </c>
      <c r="M14" s="20">
        <f>M23+'II.6.24 კეთ'!M23+'II.6.24 კეთ'!M32+'II.7.25 სერ'!M14</f>
        <v>0</v>
      </c>
      <c r="N14" s="20">
        <f>N23+'II.6.24 კეთ'!N23+'II.6.24 კეთ'!N32+'II.7.25 სერ'!N14</f>
        <v>0</v>
      </c>
      <c r="O14" s="20">
        <f>O23+'II.6.24 კეთ'!O23+'II.6.24 კეთ'!O32+'II.7.25 სერ'!O14</f>
        <v>0</v>
      </c>
      <c r="P14" s="20">
        <f>P23+'II.6.24 კეთ'!P23+'II.6.24 კეთ'!P32+'II.7.25 სერ'!P14</f>
        <v>0</v>
      </c>
      <c r="Q14" s="20">
        <f>Q23+'II.6.24 კეთ'!Q23+'II.6.24 კეთ'!Q32+'II.7.25 სერ'!Q14</f>
        <v>42.5</v>
      </c>
      <c r="R14" s="20">
        <f>R23+'II.6.24 კეთ'!R23+'II.6.24 კეთ'!R32+'II.7.25 სერ'!R14</f>
        <v>0</v>
      </c>
      <c r="S14" s="20">
        <f>S23+'II.6.24 კეთ'!S23+'II.6.24 კეთ'!S32+'II.7.25 სერ'!S14</f>
        <v>0</v>
      </c>
      <c r="T14" s="20">
        <f>T23+'II.6.24 კეთ'!T23+'II.6.24 კეთ'!T32+'II.7.25 სერ'!T14</f>
        <v>4.7</v>
      </c>
      <c r="U14" s="20">
        <f>U23+'II.6.24 კეთ'!U23+'II.6.24 კეთ'!U32+'II.7.25 სერ'!U14</f>
        <v>1013.5</v>
      </c>
      <c r="V14" s="20">
        <f>V23+'II.6.24 კეთ'!V23+'II.6.24 კეთ'!V32+'II.7.25 სერ'!V14</f>
        <v>0</v>
      </c>
    </row>
    <row r="15" spans="1:23" ht="13.5" customHeight="1" x14ac:dyDescent="0.2">
      <c r="A15" s="40"/>
      <c r="B15" s="21" t="s">
        <v>28</v>
      </c>
      <c r="C15" s="20">
        <f t="shared" ref="C15:V15" si="4">C14-C13</f>
        <v>-1263.3999999999999</v>
      </c>
      <c r="D15" s="20">
        <f t="shared" si="4"/>
        <v>-6.4000000000000057</v>
      </c>
      <c r="E15" s="20">
        <f t="shared" si="4"/>
        <v>0</v>
      </c>
      <c r="F15" s="20">
        <f t="shared" si="4"/>
        <v>-2.5</v>
      </c>
      <c r="G15" s="20">
        <f t="shared" si="4"/>
        <v>0</v>
      </c>
      <c r="H15" s="20">
        <f t="shared" si="4"/>
        <v>0</v>
      </c>
      <c r="I15" s="20">
        <f t="shared" si="4"/>
        <v>-2.5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-0.10000000000000142</v>
      </c>
      <c r="R15" s="20">
        <f t="shared" si="4"/>
        <v>0</v>
      </c>
      <c r="S15" s="20">
        <f t="shared" si="4"/>
        <v>0</v>
      </c>
      <c r="T15" s="20">
        <f t="shared" si="4"/>
        <v>-3.8</v>
      </c>
      <c r="U15" s="20">
        <f t="shared" si="4"/>
        <v>-1257</v>
      </c>
      <c r="V15" s="20">
        <f t="shared" si="4"/>
        <v>0</v>
      </c>
    </row>
    <row r="16" spans="1:23" ht="13.5" customHeight="1" x14ac:dyDescent="0.2">
      <c r="A16" s="40"/>
      <c r="B16" s="21" t="s">
        <v>29</v>
      </c>
      <c r="C16" s="20">
        <f>C14/C13*100</f>
        <v>46.831074825351408</v>
      </c>
      <c r="D16" s="20">
        <f>D14/D13*100</f>
        <v>93.945127719962159</v>
      </c>
      <c r="E16" s="20"/>
      <c r="F16" s="20">
        <f>F14/F13*100</f>
        <v>95.42124542124543</v>
      </c>
      <c r="G16" s="20"/>
      <c r="H16" s="20"/>
      <c r="I16" s="20">
        <f>I14/I13*100</f>
        <v>95.42124542124543</v>
      </c>
      <c r="J16" s="20"/>
      <c r="K16" s="20"/>
      <c r="L16" s="20"/>
      <c r="M16" s="20"/>
      <c r="N16" s="20"/>
      <c r="O16" s="20"/>
      <c r="P16" s="20"/>
      <c r="Q16" s="20">
        <f>Q14/Q13*100</f>
        <v>99.765258215962433</v>
      </c>
      <c r="R16" s="20"/>
      <c r="S16" s="20"/>
      <c r="T16" s="20">
        <f>T14/T13*100</f>
        <v>55.294117647058826</v>
      </c>
      <c r="U16" s="20">
        <f>U14/U13*100</f>
        <v>44.63774499009029</v>
      </c>
      <c r="V16" s="20"/>
    </row>
    <row r="17" spans="1:22" ht="33" customHeight="1" x14ac:dyDescent="0.2">
      <c r="A17" s="23" t="s">
        <v>93</v>
      </c>
      <c r="B17" s="33" t="s">
        <v>94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40"/>
    </row>
    <row r="18" spans="1:22" ht="12.75" customHeight="1" x14ac:dyDescent="0.2">
      <c r="A18" s="40"/>
      <c r="B18" s="21" t="s">
        <v>23</v>
      </c>
      <c r="C18" s="20">
        <f t="shared" ref="C18:C23" si="5">D18+U18+V18</f>
        <v>0</v>
      </c>
      <c r="D18" s="20">
        <f t="shared" ref="D18:D23" si="6">E18+F18+P18+Q18+R18+S18+T18</f>
        <v>0</v>
      </c>
      <c r="E18" s="20">
        <f>E27+'II.6.21 კეთ'!E9+'II.6.21 კეთ'!E18+'II.6.21 კეთ'!E27+'II.6.22 კეთ'!E9+'II.6.22 კეთ'!E18+'II.6.22 კეთ'!E27+'II.6.23 კეთ'!E9+'II.6.23 კეთ'!E18+'II.6.23 კეთ'!E27+'II.6.24 კეთ'!E9</f>
        <v>0</v>
      </c>
      <c r="F18" s="20">
        <f t="shared" ref="F18:F23" si="7">G18+H18+I18+J18+K18+L18+M18+N18+O18</f>
        <v>0</v>
      </c>
      <c r="G18" s="20">
        <f>G27+'II.6.21 კეთ'!G9+'II.6.21 კეთ'!G18+'II.6.21 კეთ'!G27+'II.6.22 კეთ'!G9+'II.6.22 კეთ'!G18+'II.6.22 კეთ'!G27+'II.6.23 კეთ'!G9+'II.6.23 კეთ'!G18+'II.6.23 კეთ'!G27+'II.6.24 კეთ'!G9</f>
        <v>0</v>
      </c>
      <c r="H18" s="20">
        <f>H27+'II.6.21 კეთ'!H9+'II.6.21 კეთ'!H18+'II.6.21 კეთ'!H27+'II.6.22 კეთ'!H9+'II.6.22 კეთ'!H18+'II.6.22 კეთ'!H27+'II.6.23 კეთ'!H9+'II.6.23 კეთ'!H18+'II.6.23 კეთ'!H27+'II.6.24 კეთ'!H9</f>
        <v>0</v>
      </c>
      <c r="I18" s="20">
        <f>I27+'II.6.21 კეთ'!I9+'II.6.21 კეთ'!I18+'II.6.21 კეთ'!I27+'II.6.22 კეთ'!I9+'II.6.22 კეთ'!I18+'II.6.22 კეთ'!I27+'II.6.23 კეთ'!I9+'II.6.23 კეთ'!I18+'II.6.23 კეთ'!I27+'II.6.24 კეთ'!I9</f>
        <v>0</v>
      </c>
      <c r="J18" s="20">
        <f>J27+'II.6.21 კეთ'!J9+'II.6.21 კეთ'!J18+'II.6.21 კეთ'!J27+'II.6.22 კეთ'!J9+'II.6.22 კეთ'!J18+'II.6.22 კეთ'!J27+'II.6.23 კეთ'!J9+'II.6.23 კეთ'!J18+'II.6.23 კეთ'!J27+'II.6.24 კეთ'!J9</f>
        <v>0</v>
      </c>
      <c r="K18" s="20">
        <f>K27+'II.6.21 კეთ'!K9+'II.6.21 კეთ'!K18+'II.6.21 კეთ'!K27+'II.6.22 კეთ'!K9+'II.6.22 კეთ'!K18+'II.6.22 კეთ'!K27+'II.6.23 კეთ'!K9+'II.6.23 კეთ'!K18+'II.6.23 კეთ'!K27+'II.6.24 კეთ'!K9</f>
        <v>0</v>
      </c>
      <c r="L18" s="20">
        <f>L27+'II.6.21 კეთ'!L9+'II.6.21 კეთ'!L18+'II.6.21 კეთ'!L27+'II.6.22 კეთ'!L9+'II.6.22 კეთ'!L18+'II.6.22 კეთ'!L27+'II.6.23 კეთ'!L9+'II.6.23 კეთ'!L18+'II.6.23 კეთ'!L27+'II.6.24 კეთ'!L9</f>
        <v>0</v>
      </c>
      <c r="M18" s="20">
        <f>M27+'II.6.21 კეთ'!M9+'II.6.21 კეთ'!M18+'II.6.21 კეთ'!M27+'II.6.22 კეთ'!M9+'II.6.22 კეთ'!M18+'II.6.22 კეთ'!M27+'II.6.23 კეთ'!M9+'II.6.23 კეთ'!M18+'II.6.23 კეთ'!M27+'II.6.24 კეთ'!M9</f>
        <v>0</v>
      </c>
      <c r="N18" s="20">
        <f>N27+'II.6.21 კეთ'!N9+'II.6.21 კეთ'!N18+'II.6.21 კეთ'!N27+'II.6.22 კეთ'!N9+'II.6.22 კეთ'!N18+'II.6.22 კეთ'!N27+'II.6.23 კეთ'!N9+'II.6.23 კეთ'!N18+'II.6.23 კეთ'!N27+'II.6.24 კეთ'!N9</f>
        <v>0</v>
      </c>
      <c r="O18" s="20">
        <f>O27+'II.6.21 კეთ'!O9+'II.6.21 კეთ'!O18+'II.6.21 კეთ'!O27+'II.6.22 კეთ'!O9+'II.6.22 კეთ'!O18+'II.6.22 კეთ'!O27+'II.6.23 კეთ'!O9+'II.6.23 კეთ'!O18+'II.6.23 კეთ'!O27+'II.6.24 კეთ'!O9</f>
        <v>0</v>
      </c>
      <c r="P18" s="20">
        <f>P27+'II.6.21 კეთ'!P9+'II.6.21 კეთ'!P18+'II.6.21 კეთ'!P27+'II.6.22 კეთ'!P9+'II.6.22 კეთ'!P18+'II.6.22 კეთ'!P27+'II.6.23 კეთ'!P9+'II.6.23 კეთ'!P18+'II.6.23 კეთ'!P27+'II.6.24 კეთ'!P9</f>
        <v>0</v>
      </c>
      <c r="Q18" s="20">
        <f>Q27+'II.6.21 კეთ'!Q9+'II.6.21 კეთ'!Q18+'II.6.21 კეთ'!Q27+'II.6.22 კეთ'!Q9+'II.6.22 კეთ'!Q18+'II.6.22 კეთ'!Q27+'II.6.23 კეთ'!Q9+'II.6.23 კეთ'!Q18+'II.6.23 კეთ'!Q27+'II.6.24 კეთ'!Q9</f>
        <v>0</v>
      </c>
      <c r="R18" s="20">
        <f>R27+'II.6.21 კეთ'!R9+'II.6.21 კეთ'!R18+'II.6.21 კეთ'!R27+'II.6.22 კეთ'!R9+'II.6.22 კეთ'!R18+'II.6.22 კეთ'!R27+'II.6.23 კეთ'!R9+'II.6.23 კეთ'!R18+'II.6.23 კეთ'!R27+'II.6.24 კეთ'!R9</f>
        <v>0</v>
      </c>
      <c r="S18" s="20">
        <f>S27+'II.6.21 კეთ'!S9+'II.6.21 კეთ'!S18+'II.6.21 კეთ'!S27+'II.6.22 კეთ'!S9+'II.6.22 კეთ'!S18+'II.6.22 კეთ'!S27+'II.6.23 კეთ'!S9+'II.6.23 კეთ'!S18+'II.6.23 კეთ'!S27+'II.6.24 კეთ'!S9</f>
        <v>0</v>
      </c>
      <c r="T18" s="20">
        <f>T27+'II.6.21 კეთ'!T9+'II.6.21 კეთ'!T18+'II.6.21 კეთ'!T27+'II.6.22 კეთ'!T9+'II.6.22 კეთ'!T18+'II.6.22 კეთ'!T27+'II.6.23 კეთ'!T9+'II.6.23 კეთ'!T18+'II.6.23 კეთ'!T27+'II.6.24 კეთ'!T9</f>
        <v>0</v>
      </c>
      <c r="U18" s="20">
        <f>U27+'II.6.21 კეთ'!U9+'II.6.21 კეთ'!U18+'II.6.21 კეთ'!U27+'II.6.22 კეთ'!U9+'II.6.22 კეთ'!U18+'II.6.22 კეთ'!U27+'II.6.23 კეთ'!U9+'II.6.23 კეთ'!U18+'II.6.23 კეთ'!U27+'II.6.24 კეთ'!U9</f>
        <v>0</v>
      </c>
      <c r="V18" s="20">
        <f>V27+'II.6.21 კეთ'!V9+'II.6.21 კეთ'!V18+'II.6.21 კეთ'!V27+'II.6.22 კეთ'!V9+'II.6.22 კეთ'!V18+'II.6.22 კეთ'!V27+'II.6.23 კეთ'!V9+'II.6.23 კეთ'!V18+'II.6.23 კეთ'!V27+'II.6.24 კეთ'!V9</f>
        <v>0</v>
      </c>
    </row>
    <row r="19" spans="1:22" ht="12.75" customHeight="1" x14ac:dyDescent="0.2">
      <c r="A19" s="40"/>
      <c r="B19" s="21" t="s">
        <v>24</v>
      </c>
      <c r="C19" s="20">
        <f t="shared" si="5"/>
        <v>0</v>
      </c>
      <c r="D19" s="20">
        <f t="shared" si="6"/>
        <v>0</v>
      </c>
      <c r="E19" s="20">
        <f>E28+'II.6.21 კეთ'!E10+'II.6.21 კეთ'!E19+'II.6.21 კეთ'!E28+'II.6.22 კეთ'!E10+'II.6.22 კეთ'!E19+'II.6.22 კეთ'!E28+'II.6.23 კეთ'!E10+'II.6.23 კეთ'!E19+'II.6.23 კეთ'!E28+'II.6.24 კეთ'!E10</f>
        <v>0</v>
      </c>
      <c r="F19" s="20">
        <f t="shared" si="7"/>
        <v>0</v>
      </c>
      <c r="G19" s="20">
        <f>G28+'II.6.21 კეთ'!G10+'II.6.21 კეთ'!G19+'II.6.21 კეთ'!G28+'II.6.22 კეთ'!G10+'II.6.22 კეთ'!G19+'II.6.22 კეთ'!G28+'II.6.23 კეთ'!G10+'II.6.23 კეთ'!G19+'II.6.23 კეთ'!G28+'II.6.24 კეთ'!G10</f>
        <v>0</v>
      </c>
      <c r="H19" s="20">
        <f>H28+'II.6.21 კეთ'!H10+'II.6.21 კეთ'!H19+'II.6.21 კეთ'!H28+'II.6.22 კეთ'!H10+'II.6.22 კეთ'!H19+'II.6.22 კეთ'!H28+'II.6.23 კეთ'!H10+'II.6.23 კეთ'!H19+'II.6.23 კეთ'!H28+'II.6.24 კეთ'!H10</f>
        <v>0</v>
      </c>
      <c r="I19" s="20">
        <f>I28+'II.6.21 კეთ'!I10+'II.6.21 კეთ'!I19+'II.6.21 კეთ'!I28+'II.6.22 კეთ'!I10+'II.6.22 კეთ'!I19+'II.6.22 კეთ'!I28+'II.6.23 კეთ'!I10+'II.6.23 კეთ'!I19+'II.6.23 კეთ'!I28+'II.6.24 კეთ'!I10</f>
        <v>0</v>
      </c>
      <c r="J19" s="20">
        <f>J28+'II.6.21 კეთ'!J10+'II.6.21 კეთ'!J19+'II.6.21 კეთ'!J28+'II.6.22 კეთ'!J10+'II.6.22 კეთ'!J19+'II.6.22 კეთ'!J28+'II.6.23 კეთ'!J10+'II.6.23 კეთ'!J19+'II.6.23 კეთ'!J28+'II.6.24 კეთ'!J10</f>
        <v>0</v>
      </c>
      <c r="K19" s="20">
        <f>K28+'II.6.21 კეთ'!K10+'II.6.21 კეთ'!K19+'II.6.21 კეთ'!K28+'II.6.22 კეთ'!K10+'II.6.22 კეთ'!K19+'II.6.22 კეთ'!K28+'II.6.23 კეთ'!K10+'II.6.23 კეთ'!K19+'II.6.23 კეთ'!K28+'II.6.24 კეთ'!K10</f>
        <v>0</v>
      </c>
      <c r="L19" s="20">
        <f>L28+'II.6.21 კეთ'!L10+'II.6.21 კეთ'!L19+'II.6.21 კეთ'!L28+'II.6.22 კეთ'!L10+'II.6.22 კეთ'!L19+'II.6.22 კეთ'!L28+'II.6.23 კეთ'!L10+'II.6.23 კეთ'!L19+'II.6.23 კეთ'!L28+'II.6.24 კეთ'!L10</f>
        <v>0</v>
      </c>
      <c r="M19" s="20">
        <f>M28+'II.6.21 კეთ'!M10+'II.6.21 კეთ'!M19+'II.6.21 კეთ'!M28+'II.6.22 კეთ'!M10+'II.6.22 კეთ'!M19+'II.6.22 კეთ'!M28+'II.6.23 კეთ'!M10+'II.6.23 კეთ'!M19+'II.6.23 კეთ'!M28+'II.6.24 კეთ'!M10</f>
        <v>0</v>
      </c>
      <c r="N19" s="20">
        <f>N28+'II.6.21 კეთ'!N10+'II.6.21 კეთ'!N19+'II.6.21 კეთ'!N28+'II.6.22 კეთ'!N10+'II.6.22 კეთ'!N19+'II.6.22 კეთ'!N28+'II.6.23 კეთ'!N10+'II.6.23 კეთ'!N19+'II.6.23 კეთ'!N28+'II.6.24 კეთ'!N10</f>
        <v>0</v>
      </c>
      <c r="O19" s="20">
        <f>O28+'II.6.21 კეთ'!O10+'II.6.21 კეთ'!O19+'II.6.21 კეთ'!O28+'II.6.22 კეთ'!O10+'II.6.22 კეთ'!O19+'II.6.22 კეთ'!O28+'II.6.23 კეთ'!O10+'II.6.23 კეთ'!O19+'II.6.23 კეთ'!O28+'II.6.24 კეთ'!O10</f>
        <v>0</v>
      </c>
      <c r="P19" s="20">
        <f>P28+'II.6.21 კეთ'!P10+'II.6.21 კეთ'!P19+'II.6.21 კეთ'!P28+'II.6.22 კეთ'!P10+'II.6.22 კეთ'!P19+'II.6.22 კეთ'!P28+'II.6.23 კეთ'!P10+'II.6.23 კეთ'!P19+'II.6.23 კეთ'!P28+'II.6.24 კეთ'!P10</f>
        <v>0</v>
      </c>
      <c r="Q19" s="20">
        <f>Q28+'II.6.21 კეთ'!Q10+'II.6.21 კეთ'!Q19+'II.6.21 კეთ'!Q28+'II.6.22 კეთ'!Q10+'II.6.22 კეთ'!Q19+'II.6.22 კეთ'!Q28+'II.6.23 კეთ'!Q10+'II.6.23 კეთ'!Q19+'II.6.23 კეთ'!Q28+'II.6.24 კეთ'!Q10</f>
        <v>0</v>
      </c>
      <c r="R19" s="20">
        <f>R28+'II.6.21 კეთ'!R10+'II.6.21 კეთ'!R19+'II.6.21 კეთ'!R28+'II.6.22 კეთ'!R10+'II.6.22 კეთ'!R19+'II.6.22 კეთ'!R28+'II.6.23 კეთ'!R10+'II.6.23 კეთ'!R19+'II.6.23 კეთ'!R28+'II.6.24 კეთ'!R10</f>
        <v>0</v>
      </c>
      <c r="S19" s="20">
        <f>S28+'II.6.21 კეთ'!S10+'II.6.21 კეთ'!S19+'II.6.21 კეთ'!S28+'II.6.22 კეთ'!S10+'II.6.22 კეთ'!S19+'II.6.22 კეთ'!S28+'II.6.23 კეთ'!S10+'II.6.23 კეთ'!S19+'II.6.23 კეთ'!S28+'II.6.24 კეთ'!S10</f>
        <v>0</v>
      </c>
      <c r="T19" s="20">
        <f>T28+'II.6.21 კეთ'!T10+'II.6.21 კეთ'!T19+'II.6.21 კეთ'!T28+'II.6.22 კეთ'!T10+'II.6.22 კეთ'!T19+'II.6.22 კეთ'!T28+'II.6.23 კეთ'!T10+'II.6.23 კეთ'!T19+'II.6.23 კეთ'!T28+'II.6.24 კეთ'!T10</f>
        <v>0</v>
      </c>
      <c r="U19" s="20">
        <f>U28+'II.6.21 კეთ'!U10+'II.6.21 კეთ'!U19+'II.6.21 კეთ'!U28+'II.6.22 კეთ'!U10+'II.6.22 კეთ'!U19+'II.6.22 კეთ'!U28+'II.6.23 კეთ'!U10+'II.6.23 კეთ'!U19+'II.6.23 კეთ'!U28+'II.6.24 კეთ'!U10</f>
        <v>0</v>
      </c>
      <c r="V19" s="20">
        <f>V28+'II.6.21 კეთ'!V10+'II.6.21 კეთ'!V19+'II.6.21 კეთ'!V28+'II.6.22 კეთ'!V10+'II.6.22 კეთ'!V19+'II.6.22 კეთ'!V28+'II.6.23 კეთ'!V10+'II.6.23 კეთ'!V19+'II.6.23 კეთ'!V28+'II.6.24 კეთ'!V10</f>
        <v>0</v>
      </c>
    </row>
    <row r="20" spans="1:22" ht="12.75" customHeight="1" x14ac:dyDescent="0.2">
      <c r="A20" s="40"/>
      <c r="B20" s="21" t="s">
        <v>25</v>
      </c>
      <c r="C20" s="20">
        <f t="shared" si="5"/>
        <v>790.30000000000007</v>
      </c>
      <c r="D20" s="20">
        <f t="shared" si="6"/>
        <v>60.6</v>
      </c>
      <c r="E20" s="20">
        <f>E29+'II.6.21 კეთ'!E11+'II.6.21 კეთ'!E20+'II.6.21 კეთ'!E29+'II.6.22 კეთ'!E11+'II.6.22 კეთ'!E20+'II.6.22 კეთ'!E29+'II.6.23 კეთ'!E11+'II.6.23 კეთ'!E20+'II.6.23 კეთ'!E29+'II.6.24 კეთ'!E11</f>
        <v>0</v>
      </c>
      <c r="F20" s="20">
        <f t="shared" si="7"/>
        <v>52.1</v>
      </c>
      <c r="G20" s="20">
        <f>G29+'II.6.21 კეთ'!G11+'II.6.21 კეთ'!G20+'II.6.21 კეთ'!G29+'II.6.22 კეთ'!G11+'II.6.22 კეთ'!G20+'II.6.22 კეთ'!G29+'II.6.23 კეთ'!G11+'II.6.23 კეთ'!G20+'II.6.23 კეთ'!G29+'II.6.24 კეთ'!G11</f>
        <v>0</v>
      </c>
      <c r="H20" s="20">
        <f>H29+'II.6.21 კეთ'!H11+'II.6.21 კეთ'!H20+'II.6.21 კეთ'!H29+'II.6.22 კეთ'!H11+'II.6.22 კეთ'!H20+'II.6.22 კეთ'!H29+'II.6.23 კეთ'!H11+'II.6.23 კეთ'!H20+'II.6.23 კეთ'!H29+'II.6.24 კეთ'!H11</f>
        <v>0</v>
      </c>
      <c r="I20" s="20">
        <f>I29+'II.6.21 კეთ'!I11+'II.6.21 კეთ'!I20+'II.6.21 კეთ'!I29+'II.6.22 კეთ'!I11+'II.6.22 კეთ'!I20+'II.6.22 კეთ'!I29+'II.6.23 კეთ'!I11+'II.6.23 კეთ'!I20+'II.6.23 კეთ'!I29+'II.6.24 კეთ'!I11</f>
        <v>52.1</v>
      </c>
      <c r="J20" s="20">
        <f>J29+'II.6.21 კეთ'!J11+'II.6.21 კეთ'!J20+'II.6.21 კეთ'!J29+'II.6.22 კეთ'!J11+'II.6.22 კეთ'!J20+'II.6.22 კეთ'!J29+'II.6.23 კეთ'!J11+'II.6.23 კეთ'!J20+'II.6.23 კეთ'!J29+'II.6.24 კეთ'!J11</f>
        <v>0</v>
      </c>
      <c r="K20" s="20">
        <f>K29+'II.6.21 კეთ'!K11+'II.6.21 კეთ'!K20+'II.6.21 კეთ'!K29+'II.6.22 კეთ'!K11+'II.6.22 კეთ'!K20+'II.6.22 კეთ'!K29+'II.6.23 კეთ'!K11+'II.6.23 კეთ'!K20+'II.6.23 კეთ'!K29+'II.6.24 კეთ'!K11</f>
        <v>0</v>
      </c>
      <c r="L20" s="20">
        <f>L29+'II.6.21 კეთ'!L11+'II.6.21 კეთ'!L20+'II.6.21 კეთ'!L29+'II.6.22 კეთ'!L11+'II.6.22 კეთ'!L20+'II.6.22 კეთ'!L29+'II.6.23 კეთ'!L11+'II.6.23 კეთ'!L20+'II.6.23 კეთ'!L29+'II.6.24 კეთ'!L11</f>
        <v>0</v>
      </c>
      <c r="M20" s="20">
        <f>M29+'II.6.21 კეთ'!M11+'II.6.21 კეთ'!M20+'II.6.21 კეთ'!M29+'II.6.22 კეთ'!M11+'II.6.22 კეთ'!M20+'II.6.22 კეთ'!M29+'II.6.23 კეთ'!M11+'II.6.23 კეთ'!M20+'II.6.23 კეთ'!M29+'II.6.24 კეთ'!M11</f>
        <v>0</v>
      </c>
      <c r="N20" s="20">
        <f>N29+'II.6.21 კეთ'!N11+'II.6.21 კეთ'!N20+'II.6.21 კეთ'!N29+'II.6.22 კეთ'!N11+'II.6.22 კეთ'!N20+'II.6.22 კეთ'!N29+'II.6.23 კეთ'!N11+'II.6.23 კეთ'!N20+'II.6.23 კეთ'!N29+'II.6.24 კეთ'!N11</f>
        <v>0</v>
      </c>
      <c r="O20" s="20">
        <f>O29+'II.6.21 კეთ'!O11+'II.6.21 კეთ'!O20+'II.6.21 კეთ'!O29+'II.6.22 კეთ'!O11+'II.6.22 კეთ'!O20+'II.6.22 კეთ'!O29+'II.6.23 კეთ'!O11+'II.6.23 კეთ'!O20+'II.6.23 კეთ'!O29+'II.6.24 კეთ'!O11</f>
        <v>0</v>
      </c>
      <c r="P20" s="20">
        <f>P29+'II.6.21 კეთ'!P11+'II.6.21 კეთ'!P20+'II.6.21 კეთ'!P29+'II.6.22 კეთ'!P11+'II.6.22 კეთ'!P20+'II.6.22 კეთ'!P29+'II.6.23 კეთ'!P11+'II.6.23 კეთ'!P20+'II.6.23 კეთ'!P29+'II.6.24 კეთ'!P11</f>
        <v>0</v>
      </c>
      <c r="Q20" s="20">
        <f>Q29+'II.6.21 კეთ'!Q11+'II.6.21 კეთ'!Q20+'II.6.21 კეთ'!Q29+'II.6.22 კეთ'!Q11+'II.6.22 კეთ'!Q20+'II.6.22 კეთ'!Q29+'II.6.23 კეთ'!Q11+'II.6.23 კეთ'!Q20+'II.6.23 კეთ'!Q29+'II.6.24 კეთ'!Q11</f>
        <v>0</v>
      </c>
      <c r="R20" s="20">
        <f>R29+'II.6.21 კეთ'!R11+'II.6.21 კეთ'!R20+'II.6.21 კეთ'!R29+'II.6.22 კეთ'!R11+'II.6.22 კეთ'!R20+'II.6.22 კეთ'!R29+'II.6.23 კეთ'!R11+'II.6.23 კეთ'!R20+'II.6.23 კეთ'!R29+'II.6.24 კეთ'!R11</f>
        <v>0</v>
      </c>
      <c r="S20" s="20">
        <f>S29+'II.6.21 კეთ'!S11+'II.6.21 კეთ'!S20+'II.6.21 კეთ'!S29+'II.6.22 კეთ'!S11+'II.6.22 კეთ'!S20+'II.6.22 კეთ'!S29+'II.6.23 კეთ'!S11+'II.6.23 კეთ'!S20+'II.6.23 კეთ'!S29+'II.6.24 კეთ'!S11</f>
        <v>0</v>
      </c>
      <c r="T20" s="20">
        <f>T29+'II.6.21 კეთ'!T11+'II.6.21 კეთ'!T20+'II.6.21 კეთ'!T29+'II.6.22 კეთ'!T11+'II.6.22 კეთ'!T20+'II.6.22 კეთ'!T29+'II.6.23 კეთ'!T11+'II.6.23 კეთ'!T20+'II.6.23 კეთ'!T29+'II.6.24 კეთ'!T11</f>
        <v>8.5</v>
      </c>
      <c r="U20" s="20">
        <f>U29+'II.6.21 კეთ'!U11+'II.6.21 კეთ'!U20+'II.6.21 კეთ'!U29+'II.6.22 კეთ'!U11+'II.6.22 კეთ'!U20+'II.6.22 კეთ'!U29+'II.6.23 კეთ'!U11+'II.6.23 კეთ'!U20+'II.6.23 კეთ'!U29+'II.6.24 კეთ'!U11</f>
        <v>729.7</v>
      </c>
      <c r="V20" s="20">
        <f>V29+'II.6.21 კეთ'!V11+'II.6.21 კეთ'!V20+'II.6.21 კეთ'!V29+'II.6.22 კეთ'!V11+'II.6.22 კეთ'!V20+'II.6.22 კეთ'!V29+'II.6.23 კეთ'!V11+'II.6.23 კეთ'!V20+'II.6.23 კეთ'!V29+'II.6.24 კეთ'!V11</f>
        <v>0</v>
      </c>
    </row>
    <row r="21" spans="1:22" ht="12.75" customHeight="1" x14ac:dyDescent="0.2">
      <c r="A21" s="40"/>
      <c r="B21" s="22" t="s">
        <v>38</v>
      </c>
      <c r="C21" s="20">
        <f t="shared" si="5"/>
        <v>1348.8</v>
      </c>
      <c r="D21" s="20">
        <f t="shared" si="6"/>
        <v>2.5</v>
      </c>
      <c r="E21" s="20">
        <f>E30+'II.6.21 კეთ'!E12+'II.6.21 კეთ'!E21+'II.6.21 კეთ'!E30+'II.6.22 კეთ'!E12+'II.6.22 კეთ'!E21+'II.6.22 კეთ'!E30+'II.6.23 კეთ'!E12+'II.6.23 კეთ'!E21+'II.6.23 კეთ'!E30+'II.6.24 კეთ'!E12</f>
        <v>0</v>
      </c>
      <c r="F21" s="20">
        <f t="shared" si="7"/>
        <v>2.5</v>
      </c>
      <c r="G21" s="20">
        <f>G30+'II.6.21 კეთ'!G12+'II.6.21 კეთ'!G21+'II.6.21 კეთ'!G30+'II.6.22 კეთ'!G12+'II.6.22 კეთ'!G21+'II.6.22 კეთ'!G30+'II.6.23 კეთ'!G12+'II.6.23 კეთ'!G21+'II.6.23 კეთ'!G30+'II.6.24 კეთ'!G12</f>
        <v>0</v>
      </c>
      <c r="H21" s="20">
        <f>H30+'II.6.21 კეთ'!H12+'II.6.21 კეთ'!H21+'II.6.21 კეთ'!H30+'II.6.22 კეთ'!H12+'II.6.22 კეთ'!H21+'II.6.22 კეთ'!H30+'II.6.23 კეთ'!H12+'II.6.23 კეთ'!H21+'II.6.23 კეთ'!H30+'II.6.24 კეთ'!H12</f>
        <v>0</v>
      </c>
      <c r="I21" s="20">
        <f>I30+'II.6.21 კეთ'!I12+'II.6.21 კეთ'!I21+'II.6.21 კეთ'!I30+'II.6.22 კეთ'!I12+'II.6.22 კეთ'!I21+'II.6.22 კეთ'!I30+'II.6.23 კეთ'!I12+'II.6.23 კეთ'!I21+'II.6.23 კეთ'!I30+'II.6.24 კეთ'!I12</f>
        <v>2.5</v>
      </c>
      <c r="J21" s="20">
        <f>J30+'II.6.21 კეთ'!J12+'II.6.21 კეთ'!J21+'II.6.21 კეთ'!J30+'II.6.22 კეთ'!J12+'II.6.22 კეთ'!J21+'II.6.22 კეთ'!J30+'II.6.23 კეთ'!J12+'II.6.23 კეთ'!J21+'II.6.23 კეთ'!J30+'II.6.24 კეთ'!J12</f>
        <v>0</v>
      </c>
      <c r="K21" s="20">
        <f>K30+'II.6.21 კეთ'!K12+'II.6.21 კეთ'!K21+'II.6.21 კეთ'!K30+'II.6.22 კეთ'!K12+'II.6.22 კეთ'!K21+'II.6.22 კეთ'!K30+'II.6.23 კეთ'!K12+'II.6.23 კეთ'!K21+'II.6.23 კეთ'!K30+'II.6.24 კეთ'!K12</f>
        <v>0</v>
      </c>
      <c r="L21" s="20">
        <f>L30+'II.6.21 კეთ'!L12+'II.6.21 კეთ'!L21+'II.6.21 კეთ'!L30+'II.6.22 კეთ'!L12+'II.6.22 კეთ'!L21+'II.6.22 კეთ'!L30+'II.6.23 კეთ'!L12+'II.6.23 კეთ'!L21+'II.6.23 კეთ'!L30+'II.6.24 კეთ'!L12</f>
        <v>0</v>
      </c>
      <c r="M21" s="20">
        <f>M30+'II.6.21 კეთ'!M12+'II.6.21 კეთ'!M21+'II.6.21 კეთ'!M30+'II.6.22 კეთ'!M12+'II.6.22 კეთ'!M21+'II.6.22 კეთ'!M30+'II.6.23 კეთ'!M12+'II.6.23 კეთ'!M21+'II.6.23 კეთ'!M30+'II.6.24 კეთ'!M12</f>
        <v>0</v>
      </c>
      <c r="N21" s="20">
        <f>N30+'II.6.21 კეთ'!N12+'II.6.21 კეთ'!N21+'II.6.21 კეთ'!N30+'II.6.22 კეთ'!N12+'II.6.22 კეთ'!N21+'II.6.22 კეთ'!N30+'II.6.23 კეთ'!N12+'II.6.23 კეთ'!N21+'II.6.23 კეთ'!N30+'II.6.24 კეთ'!N12</f>
        <v>0</v>
      </c>
      <c r="O21" s="20">
        <f>O30+'II.6.21 კეთ'!O12+'II.6.21 კეთ'!O21+'II.6.21 კეთ'!O30+'II.6.22 კეთ'!O12+'II.6.22 კეთ'!O21+'II.6.22 კეთ'!O30+'II.6.23 კეთ'!O12+'II.6.23 კეთ'!O21+'II.6.23 კეთ'!O30+'II.6.24 კეთ'!O12</f>
        <v>0</v>
      </c>
      <c r="P21" s="20">
        <f>P30+'II.6.21 კეთ'!P12+'II.6.21 კეთ'!P21+'II.6.21 კეთ'!P30+'II.6.22 კეთ'!P12+'II.6.22 კეთ'!P21+'II.6.22 კეთ'!P30+'II.6.23 კეთ'!P12+'II.6.23 კეთ'!P21+'II.6.23 კეთ'!P30+'II.6.24 კეთ'!P12</f>
        <v>0</v>
      </c>
      <c r="Q21" s="20">
        <f>Q30+'II.6.21 კეთ'!Q12+'II.6.21 კეთ'!Q21+'II.6.21 კეთ'!Q30+'II.6.22 კეთ'!Q12+'II.6.22 კეთ'!Q21+'II.6.22 კეთ'!Q30+'II.6.23 კეთ'!Q12+'II.6.23 კეთ'!Q21+'II.6.23 კეთ'!Q30+'II.6.24 კეთ'!Q12</f>
        <v>0</v>
      </c>
      <c r="R21" s="20">
        <f>R30+'II.6.21 კეთ'!R12+'II.6.21 კეთ'!R21+'II.6.21 კეთ'!R30+'II.6.22 კეთ'!R12+'II.6.22 კეთ'!R21+'II.6.22 კეთ'!R30+'II.6.23 კეთ'!R12+'II.6.23 კეთ'!R21+'II.6.23 კეთ'!R30+'II.6.24 კეთ'!R12</f>
        <v>0</v>
      </c>
      <c r="S21" s="20">
        <f>S30+'II.6.21 კეთ'!S12+'II.6.21 კეთ'!S21+'II.6.21 კეთ'!S30+'II.6.22 კეთ'!S12+'II.6.22 კეთ'!S21+'II.6.22 კეთ'!S30+'II.6.23 კეთ'!S12+'II.6.23 კეთ'!S21+'II.6.23 კეთ'!S30+'II.6.24 კეთ'!S12</f>
        <v>0</v>
      </c>
      <c r="T21" s="20">
        <f>T30+'II.6.21 კეთ'!T12+'II.6.21 კეთ'!T21+'II.6.21 კეთ'!T30+'II.6.22 კეთ'!T12+'II.6.22 კეთ'!T21+'II.6.22 კეთ'!T30+'II.6.23 კეთ'!T12+'II.6.23 კეთ'!T21+'II.6.23 კეთ'!T30+'II.6.24 კეთ'!T12</f>
        <v>0</v>
      </c>
      <c r="U21" s="20">
        <f>U30+'II.6.21 კეთ'!U12+'II.6.21 კეთ'!U21+'II.6.21 კეთ'!U30+'II.6.22 კეთ'!U12+'II.6.22 კეთ'!U21+'II.6.22 კეთ'!U30+'II.6.23 კეთ'!U12+'II.6.23 კეთ'!U21+'II.6.23 კეთ'!U30+'II.6.24 კეთ'!U12</f>
        <v>1346.3</v>
      </c>
      <c r="V21" s="20">
        <f>V30+'II.6.21 კეთ'!V12+'II.6.21 კეთ'!V21+'II.6.21 კეთ'!V30+'II.6.22 კეთ'!V12+'II.6.22 კეთ'!V21+'II.6.22 კეთ'!V30+'II.6.23 კეთ'!V12+'II.6.23 კეთ'!V21+'II.6.23 კეთ'!V30+'II.6.24 კეთ'!V12</f>
        <v>0</v>
      </c>
    </row>
    <row r="22" spans="1:22" ht="12.75" customHeight="1" x14ac:dyDescent="0.2">
      <c r="A22" s="40"/>
      <c r="B22" s="22" t="s">
        <v>26</v>
      </c>
      <c r="C22" s="20">
        <f t="shared" si="5"/>
        <v>2139.1</v>
      </c>
      <c r="D22" s="20">
        <f t="shared" si="6"/>
        <v>63.1</v>
      </c>
      <c r="E22" s="20">
        <f>E18+E19+E20+E21</f>
        <v>0</v>
      </c>
      <c r="F22" s="20">
        <f t="shared" si="7"/>
        <v>54.6</v>
      </c>
      <c r="G22" s="20">
        <f t="shared" ref="G22:V22" si="8">G18+G19+G20+G21</f>
        <v>0</v>
      </c>
      <c r="H22" s="20">
        <f t="shared" si="8"/>
        <v>0</v>
      </c>
      <c r="I22" s="20">
        <f t="shared" si="8"/>
        <v>54.6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20">
        <f t="shared" si="8"/>
        <v>0</v>
      </c>
      <c r="N22" s="20">
        <f t="shared" si="8"/>
        <v>0</v>
      </c>
      <c r="O22" s="20">
        <f t="shared" si="8"/>
        <v>0</v>
      </c>
      <c r="P22" s="20">
        <f t="shared" si="8"/>
        <v>0</v>
      </c>
      <c r="Q22" s="20">
        <f t="shared" si="8"/>
        <v>0</v>
      </c>
      <c r="R22" s="20">
        <f t="shared" si="8"/>
        <v>0</v>
      </c>
      <c r="S22" s="20">
        <f t="shared" si="8"/>
        <v>0</v>
      </c>
      <c r="T22" s="20">
        <f t="shared" si="8"/>
        <v>8.5</v>
      </c>
      <c r="U22" s="20">
        <f t="shared" si="8"/>
        <v>2076</v>
      </c>
      <c r="V22" s="20">
        <f t="shared" si="8"/>
        <v>0</v>
      </c>
    </row>
    <row r="23" spans="1:22" ht="12.75" customHeight="1" x14ac:dyDescent="0.2">
      <c r="A23" s="40"/>
      <c r="B23" s="21" t="s">
        <v>27</v>
      </c>
      <c r="C23" s="20">
        <f t="shared" si="5"/>
        <v>878.3</v>
      </c>
      <c r="D23" s="20">
        <f t="shared" si="6"/>
        <v>56.800000000000004</v>
      </c>
      <c r="E23" s="20">
        <f>E32+'II.6.21 კეთ'!E14+'II.6.21 კეთ'!E23+'II.6.21 კეთ'!E32+'II.6.22 კეთ'!E14+'II.6.22 კეთ'!E23+'II.6.22 კეთ'!E32+'II.6.23 კეთ'!E14+'II.6.23 კეთ'!E23+'II.6.23 კეთ'!E32+'II.6.24 კეთ'!E14</f>
        <v>0</v>
      </c>
      <c r="F23" s="20">
        <f t="shared" si="7"/>
        <v>52.1</v>
      </c>
      <c r="G23" s="20">
        <f>G32+'II.6.21 კეთ'!G14+'II.6.21 კეთ'!G23+'II.6.21 კეთ'!G32+'II.6.22 კეთ'!G14+'II.6.22 კეთ'!G23+'II.6.22 კეთ'!G32+'II.6.23 კეთ'!G14+'II.6.23 კეთ'!G23+'II.6.23 კეთ'!G32+'II.6.24 კეთ'!G14</f>
        <v>0</v>
      </c>
      <c r="H23" s="20">
        <f>H32+'II.6.21 კეთ'!H14+'II.6.21 კეთ'!H23+'II.6.21 კეთ'!H32+'II.6.22 კეთ'!H14+'II.6.22 კეთ'!H23+'II.6.22 კეთ'!H32+'II.6.23 კეთ'!H14+'II.6.23 კეთ'!H23+'II.6.23 კეთ'!H32+'II.6.24 კეთ'!H14</f>
        <v>0</v>
      </c>
      <c r="I23" s="20">
        <f>I32+'II.6.21 კეთ'!I14+'II.6.21 კეთ'!I23+'II.6.21 კეთ'!I32+'II.6.22 კეთ'!I14+'II.6.22 კეთ'!I23+'II.6.22 კეთ'!I32+'II.6.23 კეთ'!I14+'II.6.23 კეთ'!I23+'II.6.23 კეთ'!I32+'II.6.24 კეთ'!I14</f>
        <v>52.1</v>
      </c>
      <c r="J23" s="20">
        <f>J32+'II.6.21 კეთ'!J14+'II.6.21 კეთ'!J23+'II.6.21 კეთ'!J32+'II.6.22 კეთ'!J14+'II.6.22 კეთ'!J23+'II.6.22 კეთ'!J32+'II.6.23 კეთ'!J14+'II.6.23 კეთ'!J23+'II.6.23 კეთ'!J32+'II.6.24 კეთ'!J14</f>
        <v>0</v>
      </c>
      <c r="K23" s="20">
        <f>K32+'II.6.21 კეთ'!K14+'II.6.21 კეთ'!K23+'II.6.21 კეთ'!K32+'II.6.22 კეთ'!K14+'II.6.22 კეთ'!K23+'II.6.22 კეთ'!K32+'II.6.23 კეთ'!K14+'II.6.23 კეთ'!K23+'II.6.23 კეთ'!K32+'II.6.24 კეთ'!K14</f>
        <v>0</v>
      </c>
      <c r="L23" s="20">
        <f>L32+'II.6.21 კეთ'!L14+'II.6.21 კეთ'!L23+'II.6.21 კეთ'!L32+'II.6.22 კეთ'!L14+'II.6.22 კეთ'!L23+'II.6.22 კეთ'!L32+'II.6.23 კეთ'!L14+'II.6.23 კეთ'!L23+'II.6.23 კეთ'!L32+'II.6.24 კეთ'!L14</f>
        <v>0</v>
      </c>
      <c r="M23" s="20">
        <f>M32+'II.6.21 კეთ'!M14+'II.6.21 კეთ'!M23+'II.6.21 კეთ'!M32+'II.6.22 კეთ'!M14+'II.6.22 კეთ'!M23+'II.6.22 კეთ'!M32+'II.6.23 კეთ'!M14+'II.6.23 კეთ'!M23+'II.6.23 კეთ'!M32+'II.6.24 კეთ'!M14</f>
        <v>0</v>
      </c>
      <c r="N23" s="20">
        <f>N32+'II.6.21 კეთ'!N14+'II.6.21 კეთ'!N23+'II.6.21 კეთ'!N32+'II.6.22 კეთ'!N14+'II.6.22 კეთ'!N23+'II.6.22 კეთ'!N32+'II.6.23 კეთ'!N14+'II.6.23 კეთ'!N23+'II.6.23 კეთ'!N32+'II.6.24 კეთ'!N14</f>
        <v>0</v>
      </c>
      <c r="O23" s="20">
        <f>O32+'II.6.21 კეთ'!O14+'II.6.21 კეთ'!O23+'II.6.21 კეთ'!O32+'II.6.22 კეთ'!O14+'II.6.22 კეთ'!O23+'II.6.22 კეთ'!O32+'II.6.23 კეთ'!O14+'II.6.23 კეთ'!O23+'II.6.23 კეთ'!O32+'II.6.24 კეთ'!O14</f>
        <v>0</v>
      </c>
      <c r="P23" s="20">
        <f>P32+'II.6.21 კეთ'!P14+'II.6.21 კეთ'!P23+'II.6.21 კეთ'!P32+'II.6.22 კეთ'!P14+'II.6.22 კეთ'!P23+'II.6.22 კეთ'!P32+'II.6.23 კეთ'!P14+'II.6.23 კეთ'!P23+'II.6.23 კეთ'!P32+'II.6.24 კეთ'!P14</f>
        <v>0</v>
      </c>
      <c r="Q23" s="20">
        <f>Q32+'II.6.21 კეთ'!Q14+'II.6.21 კეთ'!Q23+'II.6.21 კეთ'!Q32+'II.6.22 კეთ'!Q14+'II.6.22 კეთ'!Q23+'II.6.22 კეთ'!Q32+'II.6.23 კეთ'!Q14+'II.6.23 კეთ'!Q23+'II.6.23 კეთ'!Q32+'II.6.24 კეთ'!Q14</f>
        <v>0</v>
      </c>
      <c r="R23" s="20">
        <f>R32+'II.6.21 კეთ'!R14+'II.6.21 კეთ'!R23+'II.6.21 კეთ'!R32+'II.6.22 კეთ'!R14+'II.6.22 კეთ'!R23+'II.6.22 კეთ'!R32+'II.6.23 კეთ'!R14+'II.6.23 კეთ'!R23+'II.6.23 კეთ'!R32+'II.6.24 კეთ'!R14</f>
        <v>0</v>
      </c>
      <c r="S23" s="20">
        <f>S32+'II.6.21 კეთ'!S14+'II.6.21 კეთ'!S23+'II.6.21 კეთ'!S32+'II.6.22 კეთ'!S14+'II.6.22 კეთ'!S23+'II.6.22 კეთ'!S32+'II.6.23 კეთ'!S14+'II.6.23 კეთ'!S23+'II.6.23 კეთ'!S32+'II.6.24 კეთ'!S14</f>
        <v>0</v>
      </c>
      <c r="T23" s="20">
        <f>T32+'II.6.21 კეთ'!T14+'II.6.21 კეთ'!T23+'II.6.21 კეთ'!T32+'II.6.22 კეთ'!T14+'II.6.22 კეთ'!T23+'II.6.22 კეთ'!T32+'II.6.23 კეთ'!T14+'II.6.23 კეთ'!T23+'II.6.23 კეთ'!T32+'II.6.24 კეთ'!T14</f>
        <v>4.7</v>
      </c>
      <c r="U23" s="20">
        <f>U32+'II.6.21 კეთ'!U14+'II.6.21 კეთ'!U23+'II.6.21 კეთ'!U32+'II.6.22 კეთ'!U14+'II.6.22 კეთ'!U23+'II.6.22 კეთ'!U32+'II.6.23 კეთ'!U14+'II.6.23 კეთ'!U23+'II.6.23 კეთ'!U32+'II.6.24 კეთ'!U14</f>
        <v>821.5</v>
      </c>
      <c r="V23" s="20">
        <f>V32+'II.6.21 კეთ'!V14+'II.6.21 კეთ'!V23+'II.6.21 კეთ'!V32+'II.6.22 კეთ'!V14+'II.6.22 კეთ'!V23+'II.6.22 კეთ'!V32+'II.6.23 კეთ'!V14+'II.6.23 კეთ'!V23+'II.6.23 კეთ'!V32+'II.6.24 კეთ'!V14</f>
        <v>0</v>
      </c>
    </row>
    <row r="24" spans="1:22" ht="12.75" customHeight="1" x14ac:dyDescent="0.2">
      <c r="A24" s="40"/>
      <c r="B24" s="21" t="s">
        <v>28</v>
      </c>
      <c r="C24" s="20">
        <f t="shared" ref="C24:V24" si="9">C23-C22</f>
        <v>-1260.8</v>
      </c>
      <c r="D24" s="20">
        <f t="shared" si="9"/>
        <v>-6.2999999999999972</v>
      </c>
      <c r="E24" s="20">
        <f t="shared" si="9"/>
        <v>0</v>
      </c>
      <c r="F24" s="20">
        <f t="shared" si="9"/>
        <v>-2.5</v>
      </c>
      <c r="G24" s="20">
        <f t="shared" si="9"/>
        <v>0</v>
      </c>
      <c r="H24" s="20">
        <f t="shared" si="9"/>
        <v>0</v>
      </c>
      <c r="I24" s="20">
        <f t="shared" si="9"/>
        <v>-2.5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0</v>
      </c>
      <c r="P24" s="20">
        <f t="shared" si="9"/>
        <v>0</v>
      </c>
      <c r="Q24" s="20">
        <f t="shared" si="9"/>
        <v>0</v>
      </c>
      <c r="R24" s="20">
        <f t="shared" si="9"/>
        <v>0</v>
      </c>
      <c r="S24" s="20">
        <f t="shared" si="9"/>
        <v>0</v>
      </c>
      <c r="T24" s="20">
        <f t="shared" si="9"/>
        <v>-3.8</v>
      </c>
      <c r="U24" s="20">
        <f t="shared" si="9"/>
        <v>-1254.5</v>
      </c>
      <c r="V24" s="20">
        <f t="shared" si="9"/>
        <v>0</v>
      </c>
    </row>
    <row r="25" spans="1:22" ht="12.75" customHeight="1" x14ac:dyDescent="0.2">
      <c r="A25" s="40"/>
      <c r="B25" s="21" t="s">
        <v>29</v>
      </c>
      <c r="C25" s="20">
        <f>C23/C22*100</f>
        <v>41.059324014772571</v>
      </c>
      <c r="D25" s="20">
        <f>D23/D22*100</f>
        <v>90.015847860538827</v>
      </c>
      <c r="E25" s="20"/>
      <c r="F25" s="20">
        <f>F23/F22*100</f>
        <v>95.42124542124543</v>
      </c>
      <c r="G25" s="20"/>
      <c r="H25" s="20"/>
      <c r="I25" s="20">
        <f>I23/I22*100</f>
        <v>95.42124542124543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>
        <f>T23/T22*100</f>
        <v>55.294117647058826</v>
      </c>
      <c r="U25" s="20">
        <f>U23/U22*100</f>
        <v>39.571290944123319</v>
      </c>
      <c r="V25" s="20"/>
    </row>
    <row r="26" spans="1:22" ht="39.75" customHeight="1" x14ac:dyDescent="0.2">
      <c r="A26" s="23"/>
      <c r="B26" s="33" t="s">
        <v>161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46"/>
    </row>
    <row r="27" spans="1:22" ht="12.75" customHeight="1" x14ac:dyDescent="0.2">
      <c r="A27" s="40"/>
      <c r="B27" s="21" t="s">
        <v>23</v>
      </c>
      <c r="C27" s="20">
        <f t="shared" ref="C27:C32" si="10">D27+U27+V27</f>
        <v>0</v>
      </c>
      <c r="D27" s="20">
        <f t="shared" ref="D27:D32" si="11">E27+F27+P27+Q27+R27+S27+T27</f>
        <v>0</v>
      </c>
      <c r="E27" s="20"/>
      <c r="F27" s="20">
        <f t="shared" ref="F27:F32" si="12">G27+H27+I27+J27+K27+L27+M27+N27+O27</f>
        <v>0</v>
      </c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20"/>
      <c r="V27" s="59"/>
    </row>
    <row r="28" spans="1:22" ht="12.75" customHeight="1" x14ac:dyDescent="0.2">
      <c r="A28" s="40"/>
      <c r="B28" s="21" t="s">
        <v>24</v>
      </c>
      <c r="C28" s="20">
        <f t="shared" si="10"/>
        <v>0</v>
      </c>
      <c r="D28" s="20">
        <f t="shared" si="11"/>
        <v>0</v>
      </c>
      <c r="E28" s="20"/>
      <c r="F28" s="20">
        <f t="shared" si="12"/>
        <v>0</v>
      </c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</row>
    <row r="29" spans="1:22" ht="12.75" customHeight="1" x14ac:dyDescent="0.2">
      <c r="A29" s="40"/>
      <c r="B29" s="21" t="s">
        <v>25</v>
      </c>
      <c r="C29" s="20">
        <f t="shared" si="10"/>
        <v>221.2</v>
      </c>
      <c r="D29" s="20">
        <f t="shared" si="11"/>
        <v>52.1</v>
      </c>
      <c r="E29" s="20"/>
      <c r="F29" s="20">
        <f t="shared" si="12"/>
        <v>52.1</v>
      </c>
      <c r="G29" s="59"/>
      <c r="H29" s="59"/>
      <c r="I29" s="59">
        <v>52.1</v>
      </c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20"/>
      <c r="U29" s="20">
        <v>169.1</v>
      </c>
      <c r="V29" s="59"/>
    </row>
    <row r="30" spans="1:22" ht="12.75" customHeight="1" x14ac:dyDescent="0.2">
      <c r="A30" s="40"/>
      <c r="B30" s="22" t="s">
        <v>38</v>
      </c>
      <c r="C30" s="20">
        <f t="shared" si="10"/>
        <v>0</v>
      </c>
      <c r="D30" s="20">
        <f t="shared" si="11"/>
        <v>0</v>
      </c>
      <c r="E30" s="20"/>
      <c r="F30" s="20">
        <f t="shared" si="12"/>
        <v>0</v>
      </c>
      <c r="G30" s="59"/>
      <c r="H30" s="59"/>
      <c r="I30" s="59"/>
      <c r="J30" s="59"/>
      <c r="K30" s="59"/>
      <c r="L30" s="59"/>
      <c r="M30" s="59"/>
      <c r="N30" s="59"/>
      <c r="O30" s="20"/>
      <c r="P30" s="59"/>
      <c r="Q30" s="59"/>
      <c r="R30" s="59"/>
      <c r="S30" s="59"/>
      <c r="T30" s="59"/>
      <c r="U30" s="20"/>
      <c r="V30" s="59"/>
    </row>
    <row r="31" spans="1:22" ht="12.75" customHeight="1" x14ac:dyDescent="0.2">
      <c r="A31" s="40"/>
      <c r="B31" s="22" t="s">
        <v>26</v>
      </c>
      <c r="C31" s="20">
        <f t="shared" si="10"/>
        <v>221.2</v>
      </c>
      <c r="D31" s="20">
        <f t="shared" si="11"/>
        <v>52.1</v>
      </c>
      <c r="E31" s="20">
        <f>E27+E28+E29+E30</f>
        <v>0</v>
      </c>
      <c r="F31" s="20">
        <f t="shared" si="12"/>
        <v>52.1</v>
      </c>
      <c r="G31" s="20">
        <f t="shared" ref="G31:V31" si="13">G27+G28+G29+G30</f>
        <v>0</v>
      </c>
      <c r="H31" s="20">
        <f t="shared" si="13"/>
        <v>0</v>
      </c>
      <c r="I31" s="20">
        <f t="shared" si="13"/>
        <v>52.1</v>
      </c>
      <c r="J31" s="20">
        <f t="shared" si="13"/>
        <v>0</v>
      </c>
      <c r="K31" s="20">
        <f t="shared" si="13"/>
        <v>0</v>
      </c>
      <c r="L31" s="20">
        <f t="shared" si="13"/>
        <v>0</v>
      </c>
      <c r="M31" s="20">
        <f t="shared" si="13"/>
        <v>0</v>
      </c>
      <c r="N31" s="20">
        <f t="shared" si="13"/>
        <v>0</v>
      </c>
      <c r="O31" s="20">
        <f t="shared" si="13"/>
        <v>0</v>
      </c>
      <c r="P31" s="20">
        <f t="shared" si="13"/>
        <v>0</v>
      </c>
      <c r="Q31" s="20">
        <f t="shared" si="13"/>
        <v>0</v>
      </c>
      <c r="R31" s="20">
        <f t="shared" si="13"/>
        <v>0</v>
      </c>
      <c r="S31" s="20">
        <f t="shared" si="13"/>
        <v>0</v>
      </c>
      <c r="T31" s="20">
        <f t="shared" si="13"/>
        <v>0</v>
      </c>
      <c r="U31" s="20">
        <f t="shared" si="13"/>
        <v>169.1</v>
      </c>
      <c r="V31" s="20">
        <f t="shared" si="13"/>
        <v>0</v>
      </c>
    </row>
    <row r="32" spans="1:22" ht="12.75" customHeight="1" x14ac:dyDescent="0.2">
      <c r="A32" s="40"/>
      <c r="B32" s="21" t="s">
        <v>27</v>
      </c>
      <c r="C32" s="20">
        <f t="shared" si="10"/>
        <v>221.2</v>
      </c>
      <c r="D32" s="20">
        <f t="shared" si="11"/>
        <v>52.1</v>
      </c>
      <c r="E32" s="20"/>
      <c r="F32" s="20">
        <f t="shared" si="12"/>
        <v>52.1</v>
      </c>
      <c r="G32" s="59"/>
      <c r="H32" s="59"/>
      <c r="I32" s="59">
        <v>52.1</v>
      </c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20"/>
      <c r="U32" s="20">
        <v>169.1</v>
      </c>
      <c r="V32" s="59"/>
    </row>
    <row r="33" spans="1:22" ht="12.75" customHeight="1" x14ac:dyDescent="0.2">
      <c r="A33" s="40"/>
      <c r="B33" s="21" t="s">
        <v>28</v>
      </c>
      <c r="C33" s="20">
        <f t="shared" ref="C33:V33" si="14">C32-C31</f>
        <v>0</v>
      </c>
      <c r="D33" s="20">
        <f t="shared" si="14"/>
        <v>0</v>
      </c>
      <c r="E33" s="20">
        <f t="shared" si="14"/>
        <v>0</v>
      </c>
      <c r="F33" s="20">
        <f t="shared" si="14"/>
        <v>0</v>
      </c>
      <c r="G33" s="20">
        <f t="shared" si="14"/>
        <v>0</v>
      </c>
      <c r="H33" s="20">
        <f t="shared" si="14"/>
        <v>0</v>
      </c>
      <c r="I33" s="20">
        <f t="shared" si="14"/>
        <v>0</v>
      </c>
      <c r="J33" s="20">
        <f t="shared" si="14"/>
        <v>0</v>
      </c>
      <c r="K33" s="20">
        <f t="shared" si="14"/>
        <v>0</v>
      </c>
      <c r="L33" s="20">
        <f t="shared" si="14"/>
        <v>0</v>
      </c>
      <c r="M33" s="20">
        <f t="shared" si="14"/>
        <v>0</v>
      </c>
      <c r="N33" s="20">
        <f t="shared" si="14"/>
        <v>0</v>
      </c>
      <c r="O33" s="20">
        <f t="shared" si="14"/>
        <v>0</v>
      </c>
      <c r="P33" s="20">
        <f t="shared" si="14"/>
        <v>0</v>
      </c>
      <c r="Q33" s="20">
        <f t="shared" si="14"/>
        <v>0</v>
      </c>
      <c r="R33" s="20">
        <f t="shared" si="14"/>
        <v>0</v>
      </c>
      <c r="S33" s="20">
        <f t="shared" si="14"/>
        <v>0</v>
      </c>
      <c r="T33" s="20">
        <f t="shared" si="14"/>
        <v>0</v>
      </c>
      <c r="U33" s="20">
        <f t="shared" si="14"/>
        <v>0</v>
      </c>
      <c r="V33" s="20">
        <f t="shared" si="14"/>
        <v>0</v>
      </c>
    </row>
    <row r="34" spans="1:22" ht="12.75" customHeight="1" x14ac:dyDescent="0.2">
      <c r="A34" s="40"/>
      <c r="B34" s="21" t="s">
        <v>29</v>
      </c>
      <c r="C34" s="20">
        <f>C32/C31*100</f>
        <v>100</v>
      </c>
      <c r="D34" s="20">
        <f>D32/D31*100</f>
        <v>100</v>
      </c>
      <c r="E34" s="20"/>
      <c r="F34" s="20">
        <f>F32/F31*100</f>
        <v>100</v>
      </c>
      <c r="G34" s="20"/>
      <c r="H34" s="20"/>
      <c r="I34" s="20">
        <f>I32/I31*100</f>
        <v>100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>
        <f>U32/U31*100</f>
        <v>100</v>
      </c>
      <c r="V34" s="20"/>
    </row>
  </sheetData>
  <mergeCells count="16">
    <mergeCell ref="A2:A6"/>
    <mergeCell ref="B2:B6"/>
    <mergeCell ref="C2:C5"/>
    <mergeCell ref="D2:T2"/>
    <mergeCell ref="U2:U5"/>
    <mergeCell ref="G4:O4"/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</mergeCells>
  <pageMargins left="0.17" right="0.2" top="0.17" bottom="0.16" header="0.17" footer="0.16"/>
  <pageSetup paperSize="9" orientation="landscape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W34"/>
  <sheetViews>
    <sheetView showZeros="0" zoomScale="110" zoomScaleNormal="110" workbookViewId="0">
      <pane xSplit="2" ySplit="5" topLeftCell="C12" activePane="bottomRight" state="frozen"/>
      <selection activeCell="C35" sqref="C35"/>
      <selection pane="topRight" activeCell="C35" sqref="C35"/>
      <selection pane="bottomLeft" activeCell="C35" sqref="C35"/>
      <selection pane="bottomRight" activeCell="C35" sqref="C35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6.8554687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9" width="4.140625" style="19" customWidth="1"/>
    <col min="20" max="20" width="5.140625" style="19" customWidth="1"/>
    <col min="21" max="21" width="5.28515625" style="19" customWidth="1"/>
    <col min="22" max="22" width="4.42578125" style="19" customWidth="1"/>
    <col min="23" max="23" width="0" style="19" hidden="1" customWidth="1"/>
    <col min="24" max="16384" width="9.140625" style="18"/>
  </cols>
  <sheetData>
    <row r="1" spans="1:23" ht="11.25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21</v>
      </c>
    </row>
    <row r="2" spans="1:23" ht="12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1.2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2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56" t="s">
        <v>3</v>
      </c>
      <c r="H5" s="56" t="s">
        <v>4</v>
      </c>
      <c r="I5" s="56" t="s">
        <v>5</v>
      </c>
      <c r="J5" s="56" t="s">
        <v>6</v>
      </c>
      <c r="K5" s="56" t="s">
        <v>7</v>
      </c>
      <c r="L5" s="56" t="s">
        <v>8</v>
      </c>
      <c r="M5" s="56" t="s">
        <v>9</v>
      </c>
      <c r="N5" s="56" t="s">
        <v>52</v>
      </c>
      <c r="O5" s="56" t="s">
        <v>10</v>
      </c>
      <c r="P5" s="111"/>
      <c r="Q5" s="111"/>
      <c r="R5" s="111"/>
      <c r="S5" s="111"/>
      <c r="T5" s="111"/>
      <c r="U5" s="111"/>
      <c r="V5" s="111"/>
    </row>
    <row r="6" spans="1:23" ht="10.5" customHeight="1" x14ac:dyDescent="0.2">
      <c r="A6" s="110"/>
      <c r="B6" s="110"/>
      <c r="C6" s="55">
        <v>1</v>
      </c>
      <c r="D6" s="55">
        <v>2</v>
      </c>
      <c r="E6" s="55">
        <v>21</v>
      </c>
      <c r="F6" s="55">
        <v>22</v>
      </c>
      <c r="G6" s="55">
        <v>221</v>
      </c>
      <c r="H6" s="55">
        <v>222</v>
      </c>
      <c r="I6" s="55">
        <v>223</v>
      </c>
      <c r="J6" s="55">
        <v>224</v>
      </c>
      <c r="K6" s="55">
        <v>225</v>
      </c>
      <c r="L6" s="55">
        <v>226</v>
      </c>
      <c r="M6" s="55">
        <v>227</v>
      </c>
      <c r="N6" s="55">
        <v>228</v>
      </c>
      <c r="O6" s="55">
        <v>229</v>
      </c>
      <c r="P6" s="55">
        <v>23</v>
      </c>
      <c r="Q6" s="55">
        <v>24</v>
      </c>
      <c r="R6" s="55">
        <v>25</v>
      </c>
      <c r="S6" s="55">
        <v>26</v>
      </c>
      <c r="T6" s="55">
        <v>27</v>
      </c>
      <c r="U6" s="55">
        <v>28</v>
      </c>
      <c r="V6" s="55">
        <v>29</v>
      </c>
      <c r="W6" s="18"/>
    </row>
    <row r="7" spans="1:23" ht="10.5" customHeight="1" x14ac:dyDescent="0.2">
      <c r="A7" s="55">
        <v>1</v>
      </c>
      <c r="B7" s="55">
        <v>2</v>
      </c>
      <c r="C7" s="55">
        <v>4</v>
      </c>
      <c r="D7" s="55">
        <v>5</v>
      </c>
      <c r="E7" s="55">
        <v>6</v>
      </c>
      <c r="F7" s="55">
        <v>7</v>
      </c>
      <c r="G7" s="55">
        <v>8</v>
      </c>
      <c r="H7" s="55">
        <v>9</v>
      </c>
      <c r="I7" s="55">
        <v>10</v>
      </c>
      <c r="J7" s="55">
        <v>11</v>
      </c>
      <c r="K7" s="55">
        <v>12</v>
      </c>
      <c r="L7" s="55">
        <v>13</v>
      </c>
      <c r="M7" s="55">
        <v>14</v>
      </c>
      <c r="N7" s="55">
        <v>15</v>
      </c>
      <c r="O7" s="55">
        <v>16</v>
      </c>
      <c r="P7" s="55">
        <v>17</v>
      </c>
      <c r="Q7" s="55">
        <v>18</v>
      </c>
      <c r="R7" s="55">
        <v>19</v>
      </c>
      <c r="S7" s="55">
        <v>20</v>
      </c>
      <c r="T7" s="55">
        <v>21</v>
      </c>
      <c r="U7" s="55">
        <v>22</v>
      </c>
      <c r="V7" s="55">
        <v>23</v>
      </c>
    </row>
    <row r="8" spans="1:23" ht="25.5" customHeight="1" x14ac:dyDescent="0.2">
      <c r="A8" s="23"/>
      <c r="B8" s="33" t="s">
        <v>162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59"/>
    </row>
    <row r="9" spans="1:23" ht="13.5" customHeight="1" x14ac:dyDescent="0.2">
      <c r="A9" s="59"/>
      <c r="B9" s="21" t="s">
        <v>23</v>
      </c>
      <c r="C9" s="20">
        <f t="shared" ref="C9:C14" si="0">D9+U9+V9</f>
        <v>0</v>
      </c>
      <c r="D9" s="20">
        <f t="shared" ref="D9:D14" si="1">E9+F9+P9+Q9+R9+S9+T9</f>
        <v>0</v>
      </c>
      <c r="E9" s="20"/>
      <c r="F9" s="20">
        <f t="shared" ref="F9:F14" si="2">G9+H9+I9+J9+K9+L9+M9+N9+O9</f>
        <v>0</v>
      </c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20"/>
      <c r="U9" s="20"/>
      <c r="V9" s="59"/>
    </row>
    <row r="10" spans="1:23" ht="13.5" customHeight="1" x14ac:dyDescent="0.2">
      <c r="A10" s="59"/>
      <c r="B10" s="21" t="s">
        <v>24</v>
      </c>
      <c r="C10" s="20">
        <f t="shared" si="0"/>
        <v>0</v>
      </c>
      <c r="D10" s="20">
        <f t="shared" si="1"/>
        <v>0</v>
      </c>
      <c r="E10" s="20"/>
      <c r="F10" s="20">
        <f t="shared" si="2"/>
        <v>0</v>
      </c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</row>
    <row r="11" spans="1:23" ht="13.5" customHeight="1" x14ac:dyDescent="0.2">
      <c r="A11" s="59"/>
      <c r="B11" s="21" t="s">
        <v>25</v>
      </c>
      <c r="C11" s="20">
        <f t="shared" si="0"/>
        <v>8.5</v>
      </c>
      <c r="D11" s="20">
        <f t="shared" si="1"/>
        <v>8.5</v>
      </c>
      <c r="E11" s="20"/>
      <c r="F11" s="20">
        <f t="shared" si="2"/>
        <v>0</v>
      </c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20">
        <v>8.5</v>
      </c>
      <c r="U11" s="20"/>
      <c r="V11" s="59"/>
    </row>
    <row r="12" spans="1:23" ht="13.5" customHeight="1" x14ac:dyDescent="0.2">
      <c r="A12" s="59"/>
      <c r="B12" s="22" t="s">
        <v>38</v>
      </c>
      <c r="C12" s="20">
        <f t="shared" si="0"/>
        <v>0</v>
      </c>
      <c r="D12" s="20">
        <f t="shared" si="1"/>
        <v>0</v>
      </c>
      <c r="E12" s="20"/>
      <c r="F12" s="20">
        <f t="shared" si="2"/>
        <v>0</v>
      </c>
      <c r="G12" s="59"/>
      <c r="H12" s="59"/>
      <c r="I12" s="59"/>
      <c r="J12" s="59"/>
      <c r="K12" s="59"/>
      <c r="L12" s="59"/>
      <c r="M12" s="59"/>
      <c r="N12" s="59"/>
      <c r="O12" s="20"/>
      <c r="P12" s="59"/>
      <c r="Q12" s="59"/>
      <c r="R12" s="59"/>
      <c r="S12" s="59"/>
      <c r="T12" s="59"/>
      <c r="U12" s="20"/>
      <c r="V12" s="59"/>
    </row>
    <row r="13" spans="1:23" ht="13.5" customHeight="1" x14ac:dyDescent="0.2">
      <c r="A13" s="59"/>
      <c r="B13" s="22" t="s">
        <v>26</v>
      </c>
      <c r="C13" s="20">
        <f t="shared" si="0"/>
        <v>8.5</v>
      </c>
      <c r="D13" s="20">
        <f t="shared" si="1"/>
        <v>8.5</v>
      </c>
      <c r="E13" s="20">
        <f>E9+E10+E11+E12</f>
        <v>0</v>
      </c>
      <c r="F13" s="20">
        <f t="shared" si="2"/>
        <v>0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0</v>
      </c>
      <c r="Q13" s="20">
        <f t="shared" si="3"/>
        <v>0</v>
      </c>
      <c r="R13" s="20">
        <f t="shared" si="3"/>
        <v>0</v>
      </c>
      <c r="S13" s="20">
        <f t="shared" si="3"/>
        <v>0</v>
      </c>
      <c r="T13" s="20">
        <f t="shared" si="3"/>
        <v>8.5</v>
      </c>
      <c r="U13" s="20">
        <f t="shared" si="3"/>
        <v>0</v>
      </c>
      <c r="V13" s="20">
        <f t="shared" si="3"/>
        <v>0</v>
      </c>
    </row>
    <row r="14" spans="1:23" ht="13.5" customHeight="1" x14ac:dyDescent="0.2">
      <c r="A14" s="59"/>
      <c r="B14" s="21" t="s">
        <v>27</v>
      </c>
      <c r="C14" s="20">
        <f t="shared" si="0"/>
        <v>4.7</v>
      </c>
      <c r="D14" s="20">
        <f t="shared" si="1"/>
        <v>4.7</v>
      </c>
      <c r="E14" s="20"/>
      <c r="F14" s="20">
        <f t="shared" si="2"/>
        <v>0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20">
        <v>4.7</v>
      </c>
      <c r="U14" s="20"/>
      <c r="V14" s="59"/>
    </row>
    <row r="15" spans="1:23" ht="13.5" customHeight="1" x14ac:dyDescent="0.2">
      <c r="A15" s="59"/>
      <c r="B15" s="21" t="s">
        <v>28</v>
      </c>
      <c r="C15" s="20">
        <f t="shared" ref="C15:V15" si="4">C14-C13</f>
        <v>-3.8</v>
      </c>
      <c r="D15" s="20">
        <f t="shared" si="4"/>
        <v>-3.8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-3.8</v>
      </c>
      <c r="U15" s="20">
        <f t="shared" si="4"/>
        <v>0</v>
      </c>
      <c r="V15" s="20">
        <f t="shared" si="4"/>
        <v>0</v>
      </c>
    </row>
    <row r="16" spans="1:23" ht="13.5" customHeight="1" x14ac:dyDescent="0.2">
      <c r="A16" s="59"/>
      <c r="B16" s="21" t="s">
        <v>29</v>
      </c>
      <c r="C16" s="20">
        <f>C14/C13*100</f>
        <v>55.294117647058826</v>
      </c>
      <c r="D16" s="20">
        <f>D14/D13*100</f>
        <v>55.294117647058826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>
        <f>T14/T13*100</f>
        <v>55.294117647058826</v>
      </c>
      <c r="U16" s="20"/>
      <c r="V16" s="20"/>
    </row>
    <row r="17" spans="1:22" ht="18" customHeight="1" x14ac:dyDescent="0.2">
      <c r="A17" s="23"/>
      <c r="B17" s="33" t="s">
        <v>241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59"/>
    </row>
    <row r="18" spans="1:22" ht="12.75" customHeight="1" x14ac:dyDescent="0.2">
      <c r="A18" s="59"/>
      <c r="B18" s="21" t="s">
        <v>23</v>
      </c>
      <c r="C18" s="20">
        <f t="shared" ref="C18:C23" si="5">D18+U18+V18</f>
        <v>0</v>
      </c>
      <c r="D18" s="20">
        <f t="shared" ref="D18:D23" si="6">E18+F18+P18+Q18+R18+S18+T18</f>
        <v>0</v>
      </c>
      <c r="E18" s="20"/>
      <c r="F18" s="20">
        <f t="shared" ref="F18:F23" si="7">G18+H18+I18+J18+K18+L18+M18+N18+O18</f>
        <v>0</v>
      </c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20"/>
      <c r="U18" s="20"/>
      <c r="V18" s="59"/>
    </row>
    <row r="19" spans="1:22" ht="12.75" customHeight="1" x14ac:dyDescent="0.2">
      <c r="A19" s="59"/>
      <c r="B19" s="21" t="s">
        <v>24</v>
      </c>
      <c r="C19" s="20">
        <f t="shared" si="5"/>
        <v>0</v>
      </c>
      <c r="D19" s="20">
        <f t="shared" si="6"/>
        <v>0</v>
      </c>
      <c r="E19" s="20"/>
      <c r="F19" s="20">
        <f t="shared" si="7"/>
        <v>0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</row>
    <row r="20" spans="1:22" ht="12.75" customHeight="1" x14ac:dyDescent="0.2">
      <c r="A20" s="59"/>
      <c r="B20" s="21" t="s">
        <v>25</v>
      </c>
      <c r="C20" s="20">
        <f t="shared" si="5"/>
        <v>0</v>
      </c>
      <c r="D20" s="20">
        <f t="shared" si="6"/>
        <v>0</v>
      </c>
      <c r="E20" s="20"/>
      <c r="F20" s="20">
        <f t="shared" si="7"/>
        <v>0</v>
      </c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20"/>
      <c r="U20" s="20"/>
      <c r="V20" s="59"/>
    </row>
    <row r="21" spans="1:22" ht="12.75" customHeight="1" x14ac:dyDescent="0.2">
      <c r="A21" s="59"/>
      <c r="B21" s="22" t="s">
        <v>38</v>
      </c>
      <c r="C21" s="20">
        <f t="shared" si="5"/>
        <v>2.5</v>
      </c>
      <c r="D21" s="20">
        <f t="shared" si="6"/>
        <v>2.5</v>
      </c>
      <c r="E21" s="20"/>
      <c r="F21" s="20">
        <f t="shared" si="7"/>
        <v>2.5</v>
      </c>
      <c r="G21" s="59"/>
      <c r="H21" s="59"/>
      <c r="I21" s="59">
        <v>2.5</v>
      </c>
      <c r="J21" s="59"/>
      <c r="K21" s="59"/>
      <c r="L21" s="59"/>
      <c r="M21" s="59"/>
      <c r="N21" s="59"/>
      <c r="O21" s="20"/>
      <c r="P21" s="59"/>
      <c r="Q21" s="59"/>
      <c r="R21" s="59"/>
      <c r="S21" s="59"/>
      <c r="T21" s="59"/>
      <c r="U21" s="20"/>
      <c r="V21" s="59"/>
    </row>
    <row r="22" spans="1:22" ht="12.75" customHeight="1" x14ac:dyDescent="0.2">
      <c r="A22" s="59"/>
      <c r="B22" s="22" t="s">
        <v>26</v>
      </c>
      <c r="C22" s="20">
        <f t="shared" si="5"/>
        <v>2.5</v>
      </c>
      <c r="D22" s="20">
        <f t="shared" si="6"/>
        <v>2.5</v>
      </c>
      <c r="E22" s="20">
        <f>E18+E19+E20+E21</f>
        <v>0</v>
      </c>
      <c r="F22" s="20">
        <f t="shared" si="7"/>
        <v>2.5</v>
      </c>
      <c r="G22" s="20">
        <f t="shared" ref="G22:V22" si="8">G18+G19+G20+G21</f>
        <v>0</v>
      </c>
      <c r="H22" s="20">
        <f t="shared" si="8"/>
        <v>0</v>
      </c>
      <c r="I22" s="20">
        <f t="shared" si="8"/>
        <v>2.5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20">
        <f t="shared" si="8"/>
        <v>0</v>
      </c>
      <c r="N22" s="20">
        <f t="shared" si="8"/>
        <v>0</v>
      </c>
      <c r="O22" s="20">
        <f t="shared" si="8"/>
        <v>0</v>
      </c>
      <c r="P22" s="20">
        <f t="shared" si="8"/>
        <v>0</v>
      </c>
      <c r="Q22" s="20">
        <f t="shared" si="8"/>
        <v>0</v>
      </c>
      <c r="R22" s="20">
        <f t="shared" si="8"/>
        <v>0</v>
      </c>
      <c r="S22" s="20">
        <f t="shared" si="8"/>
        <v>0</v>
      </c>
      <c r="T22" s="20">
        <f t="shared" si="8"/>
        <v>0</v>
      </c>
      <c r="U22" s="20">
        <f t="shared" si="8"/>
        <v>0</v>
      </c>
      <c r="V22" s="20">
        <f t="shared" si="8"/>
        <v>0</v>
      </c>
    </row>
    <row r="23" spans="1:22" ht="12.75" customHeight="1" x14ac:dyDescent="0.2">
      <c r="A23" s="59"/>
      <c r="B23" s="21" t="s">
        <v>27</v>
      </c>
      <c r="C23" s="20">
        <f t="shared" si="5"/>
        <v>0</v>
      </c>
      <c r="D23" s="20">
        <f t="shared" si="6"/>
        <v>0</v>
      </c>
      <c r="E23" s="20"/>
      <c r="F23" s="20">
        <f t="shared" si="7"/>
        <v>0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20"/>
      <c r="U23" s="20"/>
      <c r="V23" s="59"/>
    </row>
    <row r="24" spans="1:22" ht="12.75" customHeight="1" x14ac:dyDescent="0.2">
      <c r="A24" s="59"/>
      <c r="B24" s="21" t="s">
        <v>28</v>
      </c>
      <c r="C24" s="20">
        <f t="shared" ref="C24:V24" si="9">C23-C22</f>
        <v>-2.5</v>
      </c>
      <c r="D24" s="20">
        <f t="shared" si="9"/>
        <v>-2.5</v>
      </c>
      <c r="E24" s="20">
        <f t="shared" si="9"/>
        <v>0</v>
      </c>
      <c r="F24" s="20">
        <f t="shared" si="9"/>
        <v>-2.5</v>
      </c>
      <c r="G24" s="20">
        <f t="shared" si="9"/>
        <v>0</v>
      </c>
      <c r="H24" s="20">
        <f t="shared" si="9"/>
        <v>0</v>
      </c>
      <c r="I24" s="20">
        <f t="shared" si="9"/>
        <v>-2.5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0</v>
      </c>
      <c r="P24" s="20">
        <f t="shared" si="9"/>
        <v>0</v>
      </c>
      <c r="Q24" s="20">
        <f t="shared" si="9"/>
        <v>0</v>
      </c>
      <c r="R24" s="20">
        <f t="shared" si="9"/>
        <v>0</v>
      </c>
      <c r="S24" s="20">
        <f t="shared" si="9"/>
        <v>0</v>
      </c>
      <c r="T24" s="20">
        <f t="shared" si="9"/>
        <v>0</v>
      </c>
      <c r="U24" s="20">
        <f t="shared" si="9"/>
        <v>0</v>
      </c>
      <c r="V24" s="20">
        <f t="shared" si="9"/>
        <v>0</v>
      </c>
    </row>
    <row r="25" spans="1:22" ht="12.75" customHeight="1" x14ac:dyDescent="0.2">
      <c r="A25" s="59"/>
      <c r="B25" s="21" t="s">
        <v>29</v>
      </c>
      <c r="C25" s="20">
        <f>C23/C22*100</f>
        <v>0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ht="24" customHeight="1" x14ac:dyDescent="0.2">
      <c r="A26" s="23"/>
      <c r="B26" s="33" t="s">
        <v>200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59"/>
    </row>
    <row r="27" spans="1:22" ht="14.25" customHeight="1" x14ac:dyDescent="0.2">
      <c r="A27" s="59"/>
      <c r="B27" s="21" t="s">
        <v>23</v>
      </c>
      <c r="C27" s="20">
        <f t="shared" ref="C27:C32" si="10">D27+U27+V27</f>
        <v>0</v>
      </c>
      <c r="D27" s="20">
        <f t="shared" ref="D27:D32" si="11">E27+F27+P27+Q27+R27+S27+T27</f>
        <v>0</v>
      </c>
      <c r="E27" s="20"/>
      <c r="F27" s="20">
        <f t="shared" ref="F27:F32" si="12">G27+H27+I27+J27+K27+L27+M27+N27+O27</f>
        <v>0</v>
      </c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20"/>
      <c r="V27" s="59"/>
    </row>
    <row r="28" spans="1:22" ht="14.25" customHeight="1" x14ac:dyDescent="0.2">
      <c r="A28" s="59"/>
      <c r="B28" s="21" t="s">
        <v>24</v>
      </c>
      <c r="C28" s="20">
        <f t="shared" si="10"/>
        <v>0</v>
      </c>
      <c r="D28" s="20">
        <f t="shared" si="11"/>
        <v>0</v>
      </c>
      <c r="E28" s="20"/>
      <c r="F28" s="20">
        <f t="shared" si="12"/>
        <v>0</v>
      </c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</row>
    <row r="29" spans="1:22" ht="14.25" customHeight="1" x14ac:dyDescent="0.2">
      <c r="A29" s="59"/>
      <c r="B29" s="21" t="s">
        <v>25</v>
      </c>
      <c r="C29" s="20">
        <f t="shared" si="10"/>
        <v>27.4</v>
      </c>
      <c r="D29" s="20">
        <f t="shared" si="11"/>
        <v>0</v>
      </c>
      <c r="E29" s="20"/>
      <c r="F29" s="20">
        <f t="shared" si="12"/>
        <v>0</v>
      </c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20"/>
      <c r="U29" s="20">
        <v>27.4</v>
      </c>
      <c r="V29" s="59"/>
    </row>
    <row r="30" spans="1:22" ht="14.25" customHeight="1" x14ac:dyDescent="0.2">
      <c r="A30" s="59"/>
      <c r="B30" s="22" t="s">
        <v>38</v>
      </c>
      <c r="C30" s="20">
        <f t="shared" si="10"/>
        <v>0</v>
      </c>
      <c r="D30" s="20">
        <f t="shared" si="11"/>
        <v>0</v>
      </c>
      <c r="E30" s="20"/>
      <c r="F30" s="20">
        <f t="shared" si="12"/>
        <v>0</v>
      </c>
      <c r="G30" s="59"/>
      <c r="H30" s="59"/>
      <c r="I30" s="59"/>
      <c r="J30" s="59"/>
      <c r="K30" s="59"/>
      <c r="L30" s="59"/>
      <c r="M30" s="59"/>
      <c r="N30" s="59"/>
      <c r="O30" s="20"/>
      <c r="P30" s="59"/>
      <c r="Q30" s="59"/>
      <c r="R30" s="59"/>
      <c r="S30" s="59"/>
      <c r="T30" s="59"/>
      <c r="U30" s="20"/>
      <c r="V30" s="59"/>
    </row>
    <row r="31" spans="1:22" ht="14.25" customHeight="1" x14ac:dyDescent="0.2">
      <c r="A31" s="59"/>
      <c r="B31" s="22" t="s">
        <v>26</v>
      </c>
      <c r="C31" s="20">
        <f t="shared" si="10"/>
        <v>27.4</v>
      </c>
      <c r="D31" s="20">
        <f t="shared" si="11"/>
        <v>0</v>
      </c>
      <c r="E31" s="20">
        <f>E27+E28+E29+E30</f>
        <v>0</v>
      </c>
      <c r="F31" s="20">
        <f t="shared" si="12"/>
        <v>0</v>
      </c>
      <c r="G31" s="20">
        <f t="shared" ref="G31:V31" si="13">G27+G28+G29+G30</f>
        <v>0</v>
      </c>
      <c r="H31" s="20">
        <f t="shared" si="13"/>
        <v>0</v>
      </c>
      <c r="I31" s="20">
        <f t="shared" si="13"/>
        <v>0</v>
      </c>
      <c r="J31" s="20">
        <f t="shared" si="13"/>
        <v>0</v>
      </c>
      <c r="K31" s="20">
        <f t="shared" si="13"/>
        <v>0</v>
      </c>
      <c r="L31" s="20">
        <f t="shared" si="13"/>
        <v>0</v>
      </c>
      <c r="M31" s="20">
        <f t="shared" si="13"/>
        <v>0</v>
      </c>
      <c r="N31" s="20">
        <f t="shared" si="13"/>
        <v>0</v>
      </c>
      <c r="O31" s="20">
        <f t="shared" si="13"/>
        <v>0</v>
      </c>
      <c r="P31" s="20">
        <f t="shared" si="13"/>
        <v>0</v>
      </c>
      <c r="Q31" s="20">
        <f t="shared" si="13"/>
        <v>0</v>
      </c>
      <c r="R31" s="20">
        <f t="shared" si="13"/>
        <v>0</v>
      </c>
      <c r="S31" s="20">
        <f t="shared" si="13"/>
        <v>0</v>
      </c>
      <c r="T31" s="20">
        <f t="shared" si="13"/>
        <v>0</v>
      </c>
      <c r="U31" s="20">
        <f t="shared" si="13"/>
        <v>27.4</v>
      </c>
      <c r="V31" s="20">
        <f t="shared" si="13"/>
        <v>0</v>
      </c>
    </row>
    <row r="32" spans="1:22" ht="14.25" customHeight="1" x14ac:dyDescent="0.2">
      <c r="A32" s="59"/>
      <c r="B32" s="21" t="s">
        <v>27</v>
      </c>
      <c r="C32" s="20">
        <f t="shared" si="10"/>
        <v>0</v>
      </c>
      <c r="D32" s="20">
        <f t="shared" si="11"/>
        <v>0</v>
      </c>
      <c r="E32" s="20"/>
      <c r="F32" s="20">
        <f t="shared" si="12"/>
        <v>0</v>
      </c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20"/>
      <c r="U32" s="20"/>
      <c r="V32" s="59"/>
    </row>
    <row r="33" spans="1:22" ht="12.75" customHeight="1" x14ac:dyDescent="0.2">
      <c r="A33" s="59"/>
      <c r="B33" s="21" t="s">
        <v>28</v>
      </c>
      <c r="C33" s="20">
        <f t="shared" ref="C33:V33" si="14">C32-C31</f>
        <v>-27.4</v>
      </c>
      <c r="D33" s="20">
        <f t="shared" si="14"/>
        <v>0</v>
      </c>
      <c r="E33" s="20">
        <f t="shared" si="14"/>
        <v>0</v>
      </c>
      <c r="F33" s="20">
        <f t="shared" si="14"/>
        <v>0</v>
      </c>
      <c r="G33" s="20">
        <f t="shared" si="14"/>
        <v>0</v>
      </c>
      <c r="H33" s="20">
        <f t="shared" si="14"/>
        <v>0</v>
      </c>
      <c r="I33" s="20">
        <f t="shared" si="14"/>
        <v>0</v>
      </c>
      <c r="J33" s="20">
        <f t="shared" si="14"/>
        <v>0</v>
      </c>
      <c r="K33" s="20">
        <f t="shared" si="14"/>
        <v>0</v>
      </c>
      <c r="L33" s="20">
        <f t="shared" si="14"/>
        <v>0</v>
      </c>
      <c r="M33" s="20">
        <f t="shared" si="14"/>
        <v>0</v>
      </c>
      <c r="N33" s="20">
        <f t="shared" si="14"/>
        <v>0</v>
      </c>
      <c r="O33" s="20">
        <f t="shared" si="14"/>
        <v>0</v>
      </c>
      <c r="P33" s="20">
        <f t="shared" si="14"/>
        <v>0</v>
      </c>
      <c r="Q33" s="20">
        <f t="shared" si="14"/>
        <v>0</v>
      </c>
      <c r="R33" s="20">
        <f t="shared" si="14"/>
        <v>0</v>
      </c>
      <c r="S33" s="20">
        <f t="shared" si="14"/>
        <v>0</v>
      </c>
      <c r="T33" s="20">
        <f t="shared" si="14"/>
        <v>0</v>
      </c>
      <c r="U33" s="20">
        <f t="shared" si="14"/>
        <v>-27.4</v>
      </c>
      <c r="V33" s="20">
        <f t="shared" si="14"/>
        <v>0</v>
      </c>
    </row>
    <row r="34" spans="1:22" ht="12.75" customHeight="1" x14ac:dyDescent="0.2">
      <c r="A34" s="59"/>
      <c r="B34" s="21" t="s">
        <v>29</v>
      </c>
      <c r="C34" s="20">
        <f>C32/C31*100</f>
        <v>0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>
        <f>U32/U31*100</f>
        <v>0</v>
      </c>
      <c r="V34" s="20"/>
    </row>
  </sheetData>
  <mergeCells count="16">
    <mergeCell ref="A2:A6"/>
    <mergeCell ref="B2:B6"/>
    <mergeCell ref="C2:C5"/>
    <mergeCell ref="D2:T2"/>
    <mergeCell ref="U2:U5"/>
    <mergeCell ref="G4:O4"/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</mergeCells>
  <pageMargins left="0.17" right="0.2" top="0.17" bottom="0.16" header="0.17" footer="0.16"/>
  <pageSetup paperSize="9" orientation="landscape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W34"/>
  <sheetViews>
    <sheetView showZeros="0" zoomScale="110" zoomScaleNormal="110" workbookViewId="0">
      <pane xSplit="2" ySplit="5" topLeftCell="C12" activePane="bottomRight" state="frozen"/>
      <selection activeCell="C35" sqref="C35"/>
      <selection pane="topRight" activeCell="C35" sqref="C35"/>
      <selection pane="bottomLeft" activeCell="C35" sqref="C35"/>
      <selection pane="bottomRight" activeCell="C23" sqref="C23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6.8554687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9" width="4.140625" style="19" customWidth="1"/>
    <col min="20" max="20" width="5.140625" style="19" customWidth="1"/>
    <col min="21" max="21" width="5.28515625" style="19" customWidth="1"/>
    <col min="22" max="22" width="4.42578125" style="19" customWidth="1"/>
    <col min="23" max="23" width="0" style="19" hidden="1" customWidth="1"/>
    <col min="24" max="16384" width="9.140625" style="18"/>
  </cols>
  <sheetData>
    <row r="1" spans="1:23" ht="11.25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22</v>
      </c>
    </row>
    <row r="2" spans="1:23" ht="12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1.2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2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76" t="s">
        <v>3</v>
      </c>
      <c r="H5" s="76" t="s">
        <v>4</v>
      </c>
      <c r="I5" s="76" t="s">
        <v>5</v>
      </c>
      <c r="J5" s="76" t="s">
        <v>6</v>
      </c>
      <c r="K5" s="76" t="s">
        <v>7</v>
      </c>
      <c r="L5" s="76" t="s">
        <v>8</v>
      </c>
      <c r="M5" s="76" t="s">
        <v>9</v>
      </c>
      <c r="N5" s="76" t="s">
        <v>52</v>
      </c>
      <c r="O5" s="76" t="s">
        <v>10</v>
      </c>
      <c r="P5" s="111"/>
      <c r="Q5" s="111"/>
      <c r="R5" s="111"/>
      <c r="S5" s="111"/>
      <c r="T5" s="111"/>
      <c r="U5" s="111"/>
      <c r="V5" s="111"/>
    </row>
    <row r="6" spans="1:23" ht="10.5" customHeight="1" x14ac:dyDescent="0.2">
      <c r="A6" s="110"/>
      <c r="B6" s="110"/>
      <c r="C6" s="75">
        <v>1</v>
      </c>
      <c r="D6" s="75">
        <v>2</v>
      </c>
      <c r="E6" s="75">
        <v>21</v>
      </c>
      <c r="F6" s="75">
        <v>22</v>
      </c>
      <c r="G6" s="75">
        <v>221</v>
      </c>
      <c r="H6" s="75">
        <v>222</v>
      </c>
      <c r="I6" s="75">
        <v>223</v>
      </c>
      <c r="J6" s="75">
        <v>224</v>
      </c>
      <c r="K6" s="75">
        <v>225</v>
      </c>
      <c r="L6" s="75">
        <v>226</v>
      </c>
      <c r="M6" s="75">
        <v>227</v>
      </c>
      <c r="N6" s="75">
        <v>228</v>
      </c>
      <c r="O6" s="75">
        <v>229</v>
      </c>
      <c r="P6" s="75">
        <v>23</v>
      </c>
      <c r="Q6" s="75">
        <v>24</v>
      </c>
      <c r="R6" s="75">
        <v>25</v>
      </c>
      <c r="S6" s="75">
        <v>26</v>
      </c>
      <c r="T6" s="75">
        <v>27</v>
      </c>
      <c r="U6" s="75">
        <v>28</v>
      </c>
      <c r="V6" s="75">
        <v>29</v>
      </c>
      <c r="W6" s="18"/>
    </row>
    <row r="7" spans="1:23" ht="10.5" customHeight="1" x14ac:dyDescent="0.2">
      <c r="A7" s="75">
        <v>1</v>
      </c>
      <c r="B7" s="75">
        <v>2</v>
      </c>
      <c r="C7" s="75">
        <v>4</v>
      </c>
      <c r="D7" s="75">
        <v>5</v>
      </c>
      <c r="E7" s="75">
        <v>6</v>
      </c>
      <c r="F7" s="75">
        <v>7</v>
      </c>
      <c r="G7" s="75">
        <v>8</v>
      </c>
      <c r="H7" s="75">
        <v>9</v>
      </c>
      <c r="I7" s="75">
        <v>10</v>
      </c>
      <c r="J7" s="75">
        <v>11</v>
      </c>
      <c r="K7" s="75">
        <v>12</v>
      </c>
      <c r="L7" s="75">
        <v>13</v>
      </c>
      <c r="M7" s="75">
        <v>14</v>
      </c>
      <c r="N7" s="75">
        <v>15</v>
      </c>
      <c r="O7" s="75">
        <v>16</v>
      </c>
      <c r="P7" s="75">
        <v>17</v>
      </c>
      <c r="Q7" s="75">
        <v>18</v>
      </c>
      <c r="R7" s="75">
        <v>19</v>
      </c>
      <c r="S7" s="75">
        <v>20</v>
      </c>
      <c r="T7" s="75">
        <v>21</v>
      </c>
      <c r="U7" s="75">
        <v>22</v>
      </c>
      <c r="V7" s="75">
        <v>23</v>
      </c>
    </row>
    <row r="8" spans="1:23" ht="22.5" customHeight="1" x14ac:dyDescent="0.2">
      <c r="A8" s="23"/>
      <c r="B8" s="33" t="s">
        <v>201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75"/>
    </row>
    <row r="9" spans="1:23" ht="13.5" customHeight="1" x14ac:dyDescent="0.2">
      <c r="A9" s="75"/>
      <c r="B9" s="21" t="s">
        <v>23</v>
      </c>
      <c r="C9" s="20">
        <f t="shared" ref="C9:C14" si="0">D9+U9+V9</f>
        <v>0</v>
      </c>
      <c r="D9" s="20">
        <f t="shared" ref="D9:D14" si="1">E9+F9+P9+Q9+R9+S9+T9</f>
        <v>0</v>
      </c>
      <c r="E9" s="20"/>
      <c r="F9" s="20">
        <f t="shared" ref="F9:F14" si="2">G9+H9+I9+J9+K9+L9+M9+N9+O9</f>
        <v>0</v>
      </c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20"/>
      <c r="U9" s="20"/>
      <c r="V9" s="75"/>
    </row>
    <row r="10" spans="1:23" ht="13.5" customHeight="1" x14ac:dyDescent="0.2">
      <c r="A10" s="75"/>
      <c r="B10" s="21" t="s">
        <v>24</v>
      </c>
      <c r="C10" s="20">
        <f t="shared" si="0"/>
        <v>0</v>
      </c>
      <c r="D10" s="20">
        <f t="shared" si="1"/>
        <v>0</v>
      </c>
      <c r="E10" s="20"/>
      <c r="F10" s="20">
        <f t="shared" si="2"/>
        <v>0</v>
      </c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</row>
    <row r="11" spans="1:23" ht="13.5" customHeight="1" x14ac:dyDescent="0.2">
      <c r="A11" s="75"/>
      <c r="B11" s="21" t="s">
        <v>25</v>
      </c>
      <c r="C11" s="20">
        <f t="shared" si="0"/>
        <v>3.2</v>
      </c>
      <c r="D11" s="20">
        <f t="shared" si="1"/>
        <v>0</v>
      </c>
      <c r="E11" s="20"/>
      <c r="F11" s="20">
        <f t="shared" si="2"/>
        <v>0</v>
      </c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20"/>
      <c r="U11" s="20">
        <v>3.2</v>
      </c>
      <c r="V11" s="75"/>
    </row>
    <row r="12" spans="1:23" ht="13.5" customHeight="1" x14ac:dyDescent="0.2">
      <c r="A12" s="75"/>
      <c r="B12" s="22" t="s">
        <v>38</v>
      </c>
      <c r="C12" s="20">
        <f t="shared" si="0"/>
        <v>0</v>
      </c>
      <c r="D12" s="20">
        <f t="shared" si="1"/>
        <v>0</v>
      </c>
      <c r="E12" s="20"/>
      <c r="F12" s="20">
        <f t="shared" si="2"/>
        <v>0</v>
      </c>
      <c r="G12" s="75"/>
      <c r="H12" s="75"/>
      <c r="I12" s="75"/>
      <c r="J12" s="75"/>
      <c r="K12" s="75"/>
      <c r="L12" s="75"/>
      <c r="M12" s="75"/>
      <c r="N12" s="75"/>
      <c r="O12" s="20"/>
      <c r="P12" s="75"/>
      <c r="Q12" s="75"/>
      <c r="R12" s="75"/>
      <c r="S12" s="75"/>
      <c r="T12" s="75"/>
      <c r="U12" s="20"/>
      <c r="V12" s="75"/>
    </row>
    <row r="13" spans="1:23" ht="13.5" customHeight="1" x14ac:dyDescent="0.2">
      <c r="A13" s="75"/>
      <c r="B13" s="22" t="s">
        <v>26</v>
      </c>
      <c r="C13" s="20">
        <f t="shared" si="0"/>
        <v>3.2</v>
      </c>
      <c r="D13" s="20">
        <f t="shared" si="1"/>
        <v>0</v>
      </c>
      <c r="E13" s="20">
        <f>E9+E10+E11+E12</f>
        <v>0</v>
      </c>
      <c r="F13" s="20">
        <f t="shared" si="2"/>
        <v>0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0</v>
      </c>
      <c r="Q13" s="20">
        <f t="shared" si="3"/>
        <v>0</v>
      </c>
      <c r="R13" s="20">
        <f t="shared" si="3"/>
        <v>0</v>
      </c>
      <c r="S13" s="20">
        <f t="shared" si="3"/>
        <v>0</v>
      </c>
      <c r="T13" s="20">
        <f t="shared" si="3"/>
        <v>0</v>
      </c>
      <c r="U13" s="20">
        <f t="shared" si="3"/>
        <v>3.2</v>
      </c>
      <c r="V13" s="20">
        <f t="shared" si="3"/>
        <v>0</v>
      </c>
    </row>
    <row r="14" spans="1:23" ht="13.5" customHeight="1" x14ac:dyDescent="0.2">
      <c r="A14" s="75"/>
      <c r="B14" s="21" t="s">
        <v>27</v>
      </c>
      <c r="C14" s="20">
        <f t="shared" si="0"/>
        <v>1.7</v>
      </c>
      <c r="D14" s="20">
        <f t="shared" si="1"/>
        <v>0</v>
      </c>
      <c r="E14" s="20"/>
      <c r="F14" s="20">
        <f t="shared" si="2"/>
        <v>0</v>
      </c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20"/>
      <c r="U14" s="20">
        <v>1.7</v>
      </c>
      <c r="V14" s="75"/>
    </row>
    <row r="15" spans="1:23" ht="13.5" customHeight="1" x14ac:dyDescent="0.2">
      <c r="A15" s="75"/>
      <c r="B15" s="21" t="s">
        <v>28</v>
      </c>
      <c r="C15" s="20">
        <f t="shared" ref="C15:V15" si="4">C14-C13</f>
        <v>-1.5000000000000002</v>
      </c>
      <c r="D15" s="20">
        <f t="shared" si="4"/>
        <v>0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-1.5000000000000002</v>
      </c>
      <c r="V15" s="20">
        <f t="shared" si="4"/>
        <v>0</v>
      </c>
    </row>
    <row r="16" spans="1:23" ht="13.5" customHeight="1" x14ac:dyDescent="0.2">
      <c r="A16" s="75"/>
      <c r="B16" s="21" t="s">
        <v>29</v>
      </c>
      <c r="C16" s="20">
        <f>C14/C13*100</f>
        <v>53.125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>
        <f>U14/U13*100</f>
        <v>53.125</v>
      </c>
      <c r="V16" s="20"/>
    </row>
    <row r="17" spans="1:22" ht="24.75" customHeight="1" x14ac:dyDescent="0.2">
      <c r="A17" s="23"/>
      <c r="B17" s="33" t="s">
        <v>202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75"/>
    </row>
    <row r="18" spans="1:22" ht="12.75" customHeight="1" x14ac:dyDescent="0.2">
      <c r="A18" s="75"/>
      <c r="B18" s="21" t="s">
        <v>23</v>
      </c>
      <c r="C18" s="20">
        <f t="shared" ref="C18:C23" si="5">D18+U18+V18</f>
        <v>0</v>
      </c>
      <c r="D18" s="20">
        <f t="shared" ref="D18:D23" si="6">E18+F18+P18+Q18+R18+S18+T18</f>
        <v>0</v>
      </c>
      <c r="E18" s="20"/>
      <c r="F18" s="20">
        <f t="shared" ref="F18:F23" si="7">G18+H18+I18+J18+K18+L18+M18+N18+O18</f>
        <v>0</v>
      </c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20"/>
      <c r="U18" s="20"/>
      <c r="V18" s="75"/>
    </row>
    <row r="19" spans="1:22" ht="12.75" customHeight="1" x14ac:dyDescent="0.2">
      <c r="A19" s="75"/>
      <c r="B19" s="21" t="s">
        <v>24</v>
      </c>
      <c r="C19" s="20">
        <f t="shared" si="5"/>
        <v>0</v>
      </c>
      <c r="D19" s="20">
        <f t="shared" si="6"/>
        <v>0</v>
      </c>
      <c r="E19" s="20"/>
      <c r="F19" s="20">
        <f t="shared" si="7"/>
        <v>0</v>
      </c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</row>
    <row r="20" spans="1:22" ht="12.75" customHeight="1" x14ac:dyDescent="0.2">
      <c r="A20" s="75"/>
      <c r="B20" s="21" t="s">
        <v>25</v>
      </c>
      <c r="C20" s="20">
        <f t="shared" si="5"/>
        <v>0</v>
      </c>
      <c r="D20" s="20">
        <f t="shared" si="6"/>
        <v>0</v>
      </c>
      <c r="E20" s="20"/>
      <c r="F20" s="20">
        <f t="shared" si="7"/>
        <v>0</v>
      </c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20"/>
      <c r="U20" s="20"/>
      <c r="V20" s="75"/>
    </row>
    <row r="21" spans="1:22" ht="12.75" customHeight="1" x14ac:dyDescent="0.2">
      <c r="A21" s="75"/>
      <c r="B21" s="22" t="s">
        <v>38</v>
      </c>
      <c r="C21" s="20">
        <f t="shared" si="5"/>
        <v>527</v>
      </c>
      <c r="D21" s="20">
        <f t="shared" si="6"/>
        <v>0</v>
      </c>
      <c r="E21" s="20"/>
      <c r="F21" s="20">
        <f t="shared" si="7"/>
        <v>0</v>
      </c>
      <c r="G21" s="75"/>
      <c r="H21" s="75"/>
      <c r="I21" s="75"/>
      <c r="J21" s="75"/>
      <c r="K21" s="75"/>
      <c r="L21" s="75"/>
      <c r="M21" s="75"/>
      <c r="N21" s="75"/>
      <c r="O21" s="20"/>
      <c r="P21" s="75"/>
      <c r="Q21" s="75"/>
      <c r="R21" s="75"/>
      <c r="S21" s="75"/>
      <c r="T21" s="75"/>
      <c r="U21" s="20">
        <v>527</v>
      </c>
      <c r="V21" s="75"/>
    </row>
    <row r="22" spans="1:22" ht="12.75" customHeight="1" x14ac:dyDescent="0.2">
      <c r="A22" s="75"/>
      <c r="B22" s="22" t="s">
        <v>26</v>
      </c>
      <c r="C22" s="20">
        <f t="shared" si="5"/>
        <v>527</v>
      </c>
      <c r="D22" s="20">
        <f t="shared" si="6"/>
        <v>0</v>
      </c>
      <c r="E22" s="20">
        <f>E18+E19+E20+E21</f>
        <v>0</v>
      </c>
      <c r="F22" s="20">
        <f t="shared" si="7"/>
        <v>0</v>
      </c>
      <c r="G22" s="20">
        <f t="shared" ref="G22:V22" si="8">G18+G19+G20+G21</f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20">
        <f t="shared" si="8"/>
        <v>0</v>
      </c>
      <c r="N22" s="20">
        <f t="shared" si="8"/>
        <v>0</v>
      </c>
      <c r="O22" s="20">
        <f t="shared" si="8"/>
        <v>0</v>
      </c>
      <c r="P22" s="20">
        <f t="shared" si="8"/>
        <v>0</v>
      </c>
      <c r="Q22" s="20">
        <f t="shared" si="8"/>
        <v>0</v>
      </c>
      <c r="R22" s="20">
        <f t="shared" si="8"/>
        <v>0</v>
      </c>
      <c r="S22" s="20">
        <f t="shared" si="8"/>
        <v>0</v>
      </c>
      <c r="T22" s="20">
        <f t="shared" si="8"/>
        <v>0</v>
      </c>
      <c r="U22" s="20">
        <f t="shared" si="8"/>
        <v>527</v>
      </c>
      <c r="V22" s="20">
        <f t="shared" si="8"/>
        <v>0</v>
      </c>
    </row>
    <row r="23" spans="1:22" ht="12.75" customHeight="1" x14ac:dyDescent="0.2">
      <c r="A23" s="75"/>
      <c r="B23" s="21" t="s">
        <v>27</v>
      </c>
      <c r="C23" s="20">
        <f t="shared" si="5"/>
        <v>236.7</v>
      </c>
      <c r="D23" s="20">
        <f t="shared" si="6"/>
        <v>0</v>
      </c>
      <c r="E23" s="20"/>
      <c r="F23" s="20">
        <f t="shared" si="7"/>
        <v>0</v>
      </c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20"/>
      <c r="U23" s="20">
        <v>236.7</v>
      </c>
      <c r="V23" s="75"/>
    </row>
    <row r="24" spans="1:22" ht="12.75" customHeight="1" x14ac:dyDescent="0.2">
      <c r="A24" s="75"/>
      <c r="B24" s="21" t="s">
        <v>28</v>
      </c>
      <c r="C24" s="20">
        <f t="shared" ref="C24:V24" si="9">C23-C22</f>
        <v>-290.3</v>
      </c>
      <c r="D24" s="20">
        <f t="shared" si="9"/>
        <v>0</v>
      </c>
      <c r="E24" s="20">
        <f t="shared" si="9"/>
        <v>0</v>
      </c>
      <c r="F24" s="20">
        <f t="shared" si="9"/>
        <v>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0</v>
      </c>
      <c r="P24" s="20">
        <f t="shared" si="9"/>
        <v>0</v>
      </c>
      <c r="Q24" s="20">
        <f t="shared" si="9"/>
        <v>0</v>
      </c>
      <c r="R24" s="20">
        <f t="shared" si="9"/>
        <v>0</v>
      </c>
      <c r="S24" s="20">
        <f t="shared" si="9"/>
        <v>0</v>
      </c>
      <c r="T24" s="20">
        <f t="shared" si="9"/>
        <v>0</v>
      </c>
      <c r="U24" s="20">
        <f t="shared" si="9"/>
        <v>-290.3</v>
      </c>
      <c r="V24" s="20">
        <f t="shared" si="9"/>
        <v>0</v>
      </c>
    </row>
    <row r="25" spans="1:22" ht="12.75" customHeight="1" x14ac:dyDescent="0.2">
      <c r="A25" s="75"/>
      <c r="B25" s="21" t="s">
        <v>29</v>
      </c>
      <c r="C25" s="20">
        <f>C23/C22*100</f>
        <v>44.914611005692592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>
        <f>U23/U22*100</f>
        <v>44.914611005692592</v>
      </c>
      <c r="V25" s="20"/>
    </row>
    <row r="26" spans="1:22" ht="24" customHeight="1" x14ac:dyDescent="0.2">
      <c r="A26" s="23"/>
      <c r="B26" s="33" t="s">
        <v>203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75"/>
    </row>
    <row r="27" spans="1:22" ht="14.25" customHeight="1" x14ac:dyDescent="0.2">
      <c r="A27" s="75"/>
      <c r="B27" s="21" t="s">
        <v>23</v>
      </c>
      <c r="C27" s="20">
        <f t="shared" ref="C27:C32" si="10">D27+U27+V27</f>
        <v>0</v>
      </c>
      <c r="D27" s="20">
        <f t="shared" ref="D27:D32" si="11">E27+F27+P27+Q27+R27+S27+T27</f>
        <v>0</v>
      </c>
      <c r="E27" s="20"/>
      <c r="F27" s="20">
        <f t="shared" ref="F27:F32" si="12">G27+H27+I27+J27+K27+L27+M27+N27+O27</f>
        <v>0</v>
      </c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20"/>
      <c r="V27" s="75"/>
    </row>
    <row r="28" spans="1:22" ht="14.25" customHeight="1" x14ac:dyDescent="0.2">
      <c r="A28" s="75"/>
      <c r="B28" s="21" t="s">
        <v>24</v>
      </c>
      <c r="C28" s="20">
        <f t="shared" si="10"/>
        <v>0</v>
      </c>
      <c r="D28" s="20">
        <f t="shared" si="11"/>
        <v>0</v>
      </c>
      <c r="E28" s="20"/>
      <c r="F28" s="20">
        <f t="shared" si="12"/>
        <v>0</v>
      </c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</row>
    <row r="29" spans="1:22" ht="14.25" customHeight="1" x14ac:dyDescent="0.2">
      <c r="A29" s="75"/>
      <c r="B29" s="21" t="s">
        <v>25</v>
      </c>
      <c r="C29" s="20">
        <f t="shared" si="10"/>
        <v>200</v>
      </c>
      <c r="D29" s="20">
        <f t="shared" si="11"/>
        <v>0</v>
      </c>
      <c r="E29" s="20"/>
      <c r="F29" s="20">
        <f t="shared" si="12"/>
        <v>0</v>
      </c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20"/>
      <c r="U29" s="20">
        <v>200</v>
      </c>
      <c r="V29" s="75"/>
    </row>
    <row r="30" spans="1:22" ht="14.25" customHeight="1" x14ac:dyDescent="0.2">
      <c r="A30" s="75"/>
      <c r="B30" s="22" t="s">
        <v>38</v>
      </c>
      <c r="C30" s="20">
        <f t="shared" si="10"/>
        <v>565</v>
      </c>
      <c r="D30" s="20">
        <f t="shared" si="11"/>
        <v>0</v>
      </c>
      <c r="E30" s="20"/>
      <c r="F30" s="20">
        <f t="shared" si="12"/>
        <v>0</v>
      </c>
      <c r="G30" s="75"/>
      <c r="H30" s="75"/>
      <c r="I30" s="75"/>
      <c r="J30" s="75"/>
      <c r="K30" s="75"/>
      <c r="L30" s="75"/>
      <c r="M30" s="75"/>
      <c r="N30" s="75"/>
      <c r="O30" s="20"/>
      <c r="P30" s="75"/>
      <c r="Q30" s="75"/>
      <c r="R30" s="75"/>
      <c r="S30" s="75"/>
      <c r="T30" s="75"/>
      <c r="U30" s="20">
        <v>565</v>
      </c>
      <c r="V30" s="75"/>
    </row>
    <row r="31" spans="1:22" ht="14.25" customHeight="1" x14ac:dyDescent="0.2">
      <c r="A31" s="75"/>
      <c r="B31" s="22" t="s">
        <v>26</v>
      </c>
      <c r="C31" s="20">
        <f t="shared" si="10"/>
        <v>765</v>
      </c>
      <c r="D31" s="20">
        <f t="shared" si="11"/>
        <v>0</v>
      </c>
      <c r="E31" s="20">
        <f>E27+E28+E29+E30</f>
        <v>0</v>
      </c>
      <c r="F31" s="20">
        <f t="shared" si="12"/>
        <v>0</v>
      </c>
      <c r="G31" s="20">
        <f t="shared" ref="G31:V31" si="13">G27+G28+G29+G30</f>
        <v>0</v>
      </c>
      <c r="H31" s="20">
        <f t="shared" si="13"/>
        <v>0</v>
      </c>
      <c r="I31" s="20">
        <f t="shared" si="13"/>
        <v>0</v>
      </c>
      <c r="J31" s="20">
        <f t="shared" si="13"/>
        <v>0</v>
      </c>
      <c r="K31" s="20">
        <f t="shared" si="13"/>
        <v>0</v>
      </c>
      <c r="L31" s="20">
        <f t="shared" si="13"/>
        <v>0</v>
      </c>
      <c r="M31" s="20">
        <f t="shared" si="13"/>
        <v>0</v>
      </c>
      <c r="N31" s="20">
        <f t="shared" si="13"/>
        <v>0</v>
      </c>
      <c r="O31" s="20">
        <f t="shared" si="13"/>
        <v>0</v>
      </c>
      <c r="P31" s="20">
        <f t="shared" si="13"/>
        <v>0</v>
      </c>
      <c r="Q31" s="20">
        <f t="shared" si="13"/>
        <v>0</v>
      </c>
      <c r="R31" s="20">
        <f t="shared" si="13"/>
        <v>0</v>
      </c>
      <c r="S31" s="20">
        <f t="shared" si="13"/>
        <v>0</v>
      </c>
      <c r="T31" s="20">
        <f t="shared" si="13"/>
        <v>0</v>
      </c>
      <c r="U31" s="20">
        <f t="shared" si="13"/>
        <v>765</v>
      </c>
      <c r="V31" s="20">
        <f t="shared" si="13"/>
        <v>0</v>
      </c>
    </row>
    <row r="32" spans="1:22" ht="14.25" customHeight="1" x14ac:dyDescent="0.2">
      <c r="A32" s="75"/>
      <c r="B32" s="21" t="s">
        <v>27</v>
      </c>
      <c r="C32" s="20">
        <f t="shared" si="10"/>
        <v>111</v>
      </c>
      <c r="D32" s="20">
        <f t="shared" si="11"/>
        <v>0</v>
      </c>
      <c r="E32" s="20"/>
      <c r="F32" s="20">
        <f t="shared" si="12"/>
        <v>0</v>
      </c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20"/>
      <c r="U32" s="20">
        <v>111</v>
      </c>
      <c r="V32" s="75"/>
    </row>
    <row r="33" spans="1:22" ht="12.75" customHeight="1" x14ac:dyDescent="0.2">
      <c r="A33" s="75"/>
      <c r="B33" s="21" t="s">
        <v>28</v>
      </c>
      <c r="C33" s="20">
        <f t="shared" ref="C33:V33" si="14">C32-C31</f>
        <v>-654</v>
      </c>
      <c r="D33" s="20">
        <f t="shared" si="14"/>
        <v>0</v>
      </c>
      <c r="E33" s="20">
        <f t="shared" si="14"/>
        <v>0</v>
      </c>
      <c r="F33" s="20">
        <f t="shared" si="14"/>
        <v>0</v>
      </c>
      <c r="G33" s="20">
        <f t="shared" si="14"/>
        <v>0</v>
      </c>
      <c r="H33" s="20">
        <f t="shared" si="14"/>
        <v>0</v>
      </c>
      <c r="I33" s="20">
        <f t="shared" si="14"/>
        <v>0</v>
      </c>
      <c r="J33" s="20">
        <f t="shared" si="14"/>
        <v>0</v>
      </c>
      <c r="K33" s="20">
        <f t="shared" si="14"/>
        <v>0</v>
      </c>
      <c r="L33" s="20">
        <f t="shared" si="14"/>
        <v>0</v>
      </c>
      <c r="M33" s="20">
        <f t="shared" si="14"/>
        <v>0</v>
      </c>
      <c r="N33" s="20">
        <f t="shared" si="14"/>
        <v>0</v>
      </c>
      <c r="O33" s="20">
        <f t="shared" si="14"/>
        <v>0</v>
      </c>
      <c r="P33" s="20">
        <f t="shared" si="14"/>
        <v>0</v>
      </c>
      <c r="Q33" s="20">
        <f t="shared" si="14"/>
        <v>0</v>
      </c>
      <c r="R33" s="20">
        <f t="shared" si="14"/>
        <v>0</v>
      </c>
      <c r="S33" s="20">
        <f t="shared" si="14"/>
        <v>0</v>
      </c>
      <c r="T33" s="20">
        <f t="shared" si="14"/>
        <v>0</v>
      </c>
      <c r="U33" s="20">
        <f t="shared" si="14"/>
        <v>-654</v>
      </c>
      <c r="V33" s="20">
        <f t="shared" si="14"/>
        <v>0</v>
      </c>
    </row>
    <row r="34" spans="1:22" ht="12.75" customHeight="1" x14ac:dyDescent="0.2">
      <c r="A34" s="75"/>
      <c r="B34" s="21" t="s">
        <v>29</v>
      </c>
      <c r="C34" s="20">
        <f>C32/C31*100</f>
        <v>14.509803921568629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>
        <f>U32/U31*100</f>
        <v>14.509803921568629</v>
      </c>
      <c r="V34" s="20"/>
    </row>
  </sheetData>
  <mergeCells count="16">
    <mergeCell ref="Q3:Q5"/>
    <mergeCell ref="R3:R5"/>
    <mergeCell ref="S3:S5"/>
    <mergeCell ref="T3:T5"/>
    <mergeCell ref="F4:F5"/>
    <mergeCell ref="G4:O4"/>
    <mergeCell ref="A2:A6"/>
    <mergeCell ref="B2:B6"/>
    <mergeCell ref="C2:C5"/>
    <mergeCell ref="D2:T2"/>
    <mergeCell ref="U2:U5"/>
    <mergeCell ref="V2:V5"/>
    <mergeCell ref="D3:D5"/>
    <mergeCell ref="E3:E5"/>
    <mergeCell ref="F3:O3"/>
    <mergeCell ref="P3:P5"/>
  </mergeCells>
  <pageMargins left="0.17" right="0.2" top="0.17" bottom="0.16" header="0.17" footer="0.16"/>
  <pageSetup paperSize="9" orientation="landscape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W34"/>
  <sheetViews>
    <sheetView showZeros="0" zoomScale="110" zoomScaleNormal="110" workbookViewId="0">
      <pane xSplit="2" ySplit="5" topLeftCell="C18" activePane="bottomRight" state="frozen"/>
      <selection activeCell="C35" sqref="C35"/>
      <selection pane="topRight" activeCell="C35" sqref="C35"/>
      <selection pane="bottomLeft" activeCell="C35" sqref="C35"/>
      <selection pane="bottomRight" activeCell="C35" sqref="C35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6.8554687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9" width="4.140625" style="19" customWidth="1"/>
    <col min="20" max="20" width="5.140625" style="19" customWidth="1"/>
    <col min="21" max="21" width="5.28515625" style="19" customWidth="1"/>
    <col min="22" max="22" width="4.42578125" style="19" customWidth="1"/>
    <col min="23" max="23" width="0" style="19" hidden="1" customWidth="1"/>
    <col min="24" max="16384" width="9.140625" style="18"/>
  </cols>
  <sheetData>
    <row r="1" spans="1:23" ht="11.25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23</v>
      </c>
    </row>
    <row r="2" spans="1:23" ht="12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1.2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2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76" t="s">
        <v>3</v>
      </c>
      <c r="H5" s="76" t="s">
        <v>4</v>
      </c>
      <c r="I5" s="76" t="s">
        <v>5</v>
      </c>
      <c r="J5" s="76" t="s">
        <v>6</v>
      </c>
      <c r="K5" s="76" t="s">
        <v>7</v>
      </c>
      <c r="L5" s="76" t="s">
        <v>8</v>
      </c>
      <c r="M5" s="76" t="s">
        <v>9</v>
      </c>
      <c r="N5" s="76" t="s">
        <v>52</v>
      </c>
      <c r="O5" s="76" t="s">
        <v>10</v>
      </c>
      <c r="P5" s="111"/>
      <c r="Q5" s="111"/>
      <c r="R5" s="111"/>
      <c r="S5" s="111"/>
      <c r="T5" s="111"/>
      <c r="U5" s="111"/>
      <c r="V5" s="111"/>
    </row>
    <row r="6" spans="1:23" ht="10.5" customHeight="1" x14ac:dyDescent="0.2">
      <c r="A6" s="110"/>
      <c r="B6" s="110"/>
      <c r="C6" s="75">
        <v>1</v>
      </c>
      <c r="D6" s="75">
        <v>2</v>
      </c>
      <c r="E6" s="75">
        <v>21</v>
      </c>
      <c r="F6" s="75">
        <v>22</v>
      </c>
      <c r="G6" s="75">
        <v>221</v>
      </c>
      <c r="H6" s="75">
        <v>222</v>
      </c>
      <c r="I6" s="75">
        <v>223</v>
      </c>
      <c r="J6" s="75">
        <v>224</v>
      </c>
      <c r="K6" s="75">
        <v>225</v>
      </c>
      <c r="L6" s="75">
        <v>226</v>
      </c>
      <c r="M6" s="75">
        <v>227</v>
      </c>
      <c r="N6" s="75">
        <v>228</v>
      </c>
      <c r="O6" s="75">
        <v>229</v>
      </c>
      <c r="P6" s="75">
        <v>23</v>
      </c>
      <c r="Q6" s="75">
        <v>24</v>
      </c>
      <c r="R6" s="75">
        <v>25</v>
      </c>
      <c r="S6" s="75">
        <v>26</v>
      </c>
      <c r="T6" s="75">
        <v>27</v>
      </c>
      <c r="U6" s="75">
        <v>28</v>
      </c>
      <c r="V6" s="75">
        <v>29</v>
      </c>
      <c r="W6" s="18"/>
    </row>
    <row r="7" spans="1:23" ht="10.5" customHeight="1" x14ac:dyDescent="0.2">
      <c r="A7" s="75">
        <v>1</v>
      </c>
      <c r="B7" s="75">
        <v>2</v>
      </c>
      <c r="C7" s="75">
        <v>4</v>
      </c>
      <c r="D7" s="75">
        <v>5</v>
      </c>
      <c r="E7" s="75">
        <v>6</v>
      </c>
      <c r="F7" s="75">
        <v>7</v>
      </c>
      <c r="G7" s="75">
        <v>8</v>
      </c>
      <c r="H7" s="75">
        <v>9</v>
      </c>
      <c r="I7" s="75">
        <v>10</v>
      </c>
      <c r="J7" s="75">
        <v>11</v>
      </c>
      <c r="K7" s="75">
        <v>12</v>
      </c>
      <c r="L7" s="75">
        <v>13</v>
      </c>
      <c r="M7" s="75">
        <v>14</v>
      </c>
      <c r="N7" s="75">
        <v>15</v>
      </c>
      <c r="O7" s="75">
        <v>16</v>
      </c>
      <c r="P7" s="75">
        <v>17</v>
      </c>
      <c r="Q7" s="75">
        <v>18</v>
      </c>
      <c r="R7" s="75">
        <v>19</v>
      </c>
      <c r="S7" s="75">
        <v>20</v>
      </c>
      <c r="T7" s="75">
        <v>21</v>
      </c>
      <c r="U7" s="75">
        <v>22</v>
      </c>
      <c r="V7" s="75">
        <v>23</v>
      </c>
    </row>
    <row r="8" spans="1:23" ht="19.5" customHeight="1" x14ac:dyDescent="0.2">
      <c r="A8" s="23"/>
      <c r="B8" s="33" t="s">
        <v>204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75"/>
    </row>
    <row r="9" spans="1:23" ht="13.5" customHeight="1" x14ac:dyDescent="0.2">
      <c r="A9" s="75"/>
      <c r="B9" s="21" t="s">
        <v>23</v>
      </c>
      <c r="C9" s="20">
        <f t="shared" ref="C9:C14" si="0">D9+U9+V9</f>
        <v>0</v>
      </c>
      <c r="D9" s="20">
        <f t="shared" ref="D9:D14" si="1">E9+F9+P9+Q9+R9+S9+T9</f>
        <v>0</v>
      </c>
      <c r="E9" s="20"/>
      <c r="F9" s="20">
        <f t="shared" ref="F9:F14" si="2">G9+H9+I9+J9+K9+L9+M9+N9+O9</f>
        <v>0</v>
      </c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20"/>
      <c r="U9" s="20"/>
      <c r="V9" s="75"/>
    </row>
    <row r="10" spans="1:23" ht="13.5" customHeight="1" x14ac:dyDescent="0.2">
      <c r="A10" s="75"/>
      <c r="B10" s="21" t="s">
        <v>24</v>
      </c>
      <c r="C10" s="20">
        <f t="shared" si="0"/>
        <v>0</v>
      </c>
      <c r="D10" s="20">
        <f t="shared" si="1"/>
        <v>0</v>
      </c>
      <c r="E10" s="20"/>
      <c r="F10" s="20">
        <f t="shared" si="2"/>
        <v>0</v>
      </c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</row>
    <row r="11" spans="1:23" ht="13.5" customHeight="1" x14ac:dyDescent="0.2">
      <c r="A11" s="75"/>
      <c r="B11" s="21" t="s">
        <v>25</v>
      </c>
      <c r="C11" s="20">
        <f t="shared" si="0"/>
        <v>100</v>
      </c>
      <c r="D11" s="20">
        <f t="shared" si="1"/>
        <v>0</v>
      </c>
      <c r="E11" s="20"/>
      <c r="F11" s="20">
        <f t="shared" si="2"/>
        <v>0</v>
      </c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20"/>
      <c r="U11" s="20">
        <v>100</v>
      </c>
      <c r="V11" s="75"/>
    </row>
    <row r="12" spans="1:23" ht="13.5" customHeight="1" x14ac:dyDescent="0.2">
      <c r="A12" s="75"/>
      <c r="B12" s="22" t="s">
        <v>38</v>
      </c>
      <c r="C12" s="20">
        <f t="shared" si="0"/>
        <v>0</v>
      </c>
      <c r="D12" s="20">
        <f t="shared" si="1"/>
        <v>0</v>
      </c>
      <c r="E12" s="20"/>
      <c r="F12" s="20">
        <f t="shared" si="2"/>
        <v>0</v>
      </c>
      <c r="G12" s="75"/>
      <c r="H12" s="75"/>
      <c r="I12" s="75"/>
      <c r="J12" s="75"/>
      <c r="K12" s="75"/>
      <c r="L12" s="75"/>
      <c r="M12" s="75"/>
      <c r="N12" s="75"/>
      <c r="O12" s="20"/>
      <c r="P12" s="75"/>
      <c r="Q12" s="75"/>
      <c r="R12" s="75"/>
      <c r="S12" s="75"/>
      <c r="T12" s="75"/>
      <c r="U12" s="20"/>
      <c r="V12" s="75"/>
    </row>
    <row r="13" spans="1:23" ht="13.5" customHeight="1" x14ac:dyDescent="0.2">
      <c r="A13" s="75"/>
      <c r="B13" s="22" t="s">
        <v>26</v>
      </c>
      <c r="C13" s="20">
        <f t="shared" si="0"/>
        <v>100</v>
      </c>
      <c r="D13" s="20">
        <f t="shared" si="1"/>
        <v>0</v>
      </c>
      <c r="E13" s="20">
        <f>E9+E10+E11+E12</f>
        <v>0</v>
      </c>
      <c r="F13" s="20">
        <f t="shared" si="2"/>
        <v>0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0</v>
      </c>
      <c r="Q13" s="20">
        <f t="shared" si="3"/>
        <v>0</v>
      </c>
      <c r="R13" s="20">
        <f t="shared" si="3"/>
        <v>0</v>
      </c>
      <c r="S13" s="20">
        <f t="shared" si="3"/>
        <v>0</v>
      </c>
      <c r="T13" s="20">
        <f t="shared" si="3"/>
        <v>0</v>
      </c>
      <c r="U13" s="20">
        <f t="shared" si="3"/>
        <v>100</v>
      </c>
      <c r="V13" s="20">
        <f t="shared" si="3"/>
        <v>0</v>
      </c>
    </row>
    <row r="14" spans="1:23" ht="13.5" customHeight="1" x14ac:dyDescent="0.2">
      <c r="A14" s="75"/>
      <c r="B14" s="21" t="s">
        <v>27</v>
      </c>
      <c r="C14" s="20">
        <f t="shared" si="0"/>
        <v>0</v>
      </c>
      <c r="D14" s="20">
        <f t="shared" si="1"/>
        <v>0</v>
      </c>
      <c r="E14" s="20"/>
      <c r="F14" s="20">
        <f t="shared" si="2"/>
        <v>0</v>
      </c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20"/>
      <c r="U14" s="20"/>
      <c r="V14" s="75"/>
    </row>
    <row r="15" spans="1:23" ht="12.75" customHeight="1" x14ac:dyDescent="0.2">
      <c r="A15" s="75"/>
      <c r="B15" s="21" t="s">
        <v>28</v>
      </c>
      <c r="C15" s="20">
        <f t="shared" ref="C15:V15" si="4">C14-C13</f>
        <v>-100</v>
      </c>
      <c r="D15" s="20">
        <f t="shared" si="4"/>
        <v>0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-100</v>
      </c>
      <c r="V15" s="20">
        <f t="shared" si="4"/>
        <v>0</v>
      </c>
    </row>
    <row r="16" spans="1:23" ht="13.5" customHeight="1" x14ac:dyDescent="0.2">
      <c r="A16" s="75"/>
      <c r="B16" s="21" t="s">
        <v>29</v>
      </c>
      <c r="C16" s="20">
        <f>C14/C13*100</f>
        <v>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ht="21.75" customHeight="1" x14ac:dyDescent="0.2">
      <c r="A17" s="23"/>
      <c r="B17" s="33" t="s">
        <v>205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75"/>
    </row>
    <row r="18" spans="1:22" ht="12.75" customHeight="1" x14ac:dyDescent="0.2">
      <c r="A18" s="75"/>
      <c r="B18" s="21" t="s">
        <v>23</v>
      </c>
      <c r="C18" s="20">
        <f t="shared" ref="C18:C23" si="5">D18+U18+V18</f>
        <v>0</v>
      </c>
      <c r="D18" s="20">
        <f t="shared" ref="D18:D23" si="6">E18+F18+P18+Q18+R18+S18+T18</f>
        <v>0</v>
      </c>
      <c r="E18" s="20"/>
      <c r="F18" s="20">
        <f t="shared" ref="F18:F23" si="7">G18+H18+I18+J18+K18+L18+M18+N18+O18</f>
        <v>0</v>
      </c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20"/>
      <c r="U18" s="20"/>
      <c r="V18" s="75"/>
    </row>
    <row r="19" spans="1:22" ht="12.75" customHeight="1" x14ac:dyDescent="0.2">
      <c r="A19" s="75"/>
      <c r="B19" s="21" t="s">
        <v>24</v>
      </c>
      <c r="C19" s="20">
        <f t="shared" si="5"/>
        <v>0</v>
      </c>
      <c r="D19" s="20">
        <f t="shared" si="6"/>
        <v>0</v>
      </c>
      <c r="E19" s="20"/>
      <c r="F19" s="20">
        <f t="shared" si="7"/>
        <v>0</v>
      </c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</row>
    <row r="20" spans="1:22" ht="12.75" customHeight="1" x14ac:dyDescent="0.2">
      <c r="A20" s="75"/>
      <c r="B20" s="21" t="s">
        <v>25</v>
      </c>
      <c r="C20" s="20">
        <f t="shared" si="5"/>
        <v>211</v>
      </c>
      <c r="D20" s="20">
        <f t="shared" si="6"/>
        <v>0</v>
      </c>
      <c r="E20" s="20"/>
      <c r="F20" s="20">
        <f t="shared" si="7"/>
        <v>0</v>
      </c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20"/>
      <c r="U20" s="20">
        <v>211</v>
      </c>
      <c r="V20" s="75"/>
    </row>
    <row r="21" spans="1:22" ht="12.75" customHeight="1" x14ac:dyDescent="0.2">
      <c r="A21" s="75"/>
      <c r="B21" s="22" t="s">
        <v>38</v>
      </c>
      <c r="C21" s="20">
        <f t="shared" si="5"/>
        <v>220.8</v>
      </c>
      <c r="D21" s="20">
        <f t="shared" si="6"/>
        <v>0</v>
      </c>
      <c r="E21" s="20"/>
      <c r="F21" s="20">
        <f t="shared" si="7"/>
        <v>0</v>
      </c>
      <c r="G21" s="75"/>
      <c r="H21" s="75"/>
      <c r="I21" s="75"/>
      <c r="J21" s="75"/>
      <c r="K21" s="75"/>
      <c r="L21" s="75"/>
      <c r="M21" s="75"/>
      <c r="N21" s="75"/>
      <c r="O21" s="20"/>
      <c r="P21" s="75"/>
      <c r="Q21" s="75"/>
      <c r="R21" s="75"/>
      <c r="S21" s="75"/>
      <c r="T21" s="75"/>
      <c r="U21" s="20">
        <v>220.8</v>
      </c>
      <c r="V21" s="75"/>
    </row>
    <row r="22" spans="1:22" ht="12.75" customHeight="1" x14ac:dyDescent="0.2">
      <c r="A22" s="75"/>
      <c r="B22" s="22" t="s">
        <v>26</v>
      </c>
      <c r="C22" s="20">
        <f t="shared" si="5"/>
        <v>431.8</v>
      </c>
      <c r="D22" s="20">
        <f t="shared" si="6"/>
        <v>0</v>
      </c>
      <c r="E22" s="20">
        <f>E18+E19+E20+E21</f>
        <v>0</v>
      </c>
      <c r="F22" s="20">
        <f t="shared" si="7"/>
        <v>0</v>
      </c>
      <c r="G22" s="20">
        <f t="shared" ref="G22:V22" si="8">G18+G19+G20+G21</f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20">
        <f t="shared" si="8"/>
        <v>0</v>
      </c>
      <c r="N22" s="20">
        <f t="shared" si="8"/>
        <v>0</v>
      </c>
      <c r="O22" s="20">
        <f t="shared" si="8"/>
        <v>0</v>
      </c>
      <c r="P22" s="20">
        <f t="shared" si="8"/>
        <v>0</v>
      </c>
      <c r="Q22" s="20">
        <f t="shared" si="8"/>
        <v>0</v>
      </c>
      <c r="R22" s="20">
        <f t="shared" si="8"/>
        <v>0</v>
      </c>
      <c r="S22" s="20">
        <f t="shared" si="8"/>
        <v>0</v>
      </c>
      <c r="T22" s="20">
        <f t="shared" si="8"/>
        <v>0</v>
      </c>
      <c r="U22" s="20">
        <f t="shared" si="8"/>
        <v>431.8</v>
      </c>
      <c r="V22" s="20">
        <f t="shared" si="8"/>
        <v>0</v>
      </c>
    </row>
    <row r="23" spans="1:22" ht="12.75" customHeight="1" x14ac:dyDescent="0.2">
      <c r="A23" s="75"/>
      <c r="B23" s="21" t="s">
        <v>27</v>
      </c>
      <c r="C23" s="20">
        <f t="shared" si="5"/>
        <v>300</v>
      </c>
      <c r="D23" s="20">
        <f t="shared" si="6"/>
        <v>0</v>
      </c>
      <c r="E23" s="20"/>
      <c r="F23" s="20">
        <f t="shared" si="7"/>
        <v>0</v>
      </c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20"/>
      <c r="U23" s="20">
        <v>300</v>
      </c>
      <c r="V23" s="75"/>
    </row>
    <row r="24" spans="1:22" ht="12.75" customHeight="1" x14ac:dyDescent="0.2">
      <c r="A24" s="75"/>
      <c r="B24" s="21" t="s">
        <v>28</v>
      </c>
      <c r="C24" s="20">
        <f t="shared" ref="C24:V24" si="9">C23-C22</f>
        <v>-131.80000000000001</v>
      </c>
      <c r="D24" s="20">
        <f t="shared" si="9"/>
        <v>0</v>
      </c>
      <c r="E24" s="20">
        <f t="shared" si="9"/>
        <v>0</v>
      </c>
      <c r="F24" s="20">
        <f t="shared" si="9"/>
        <v>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0</v>
      </c>
      <c r="P24" s="20">
        <f t="shared" si="9"/>
        <v>0</v>
      </c>
      <c r="Q24" s="20">
        <f t="shared" si="9"/>
        <v>0</v>
      </c>
      <c r="R24" s="20">
        <f t="shared" si="9"/>
        <v>0</v>
      </c>
      <c r="S24" s="20">
        <f t="shared" si="9"/>
        <v>0</v>
      </c>
      <c r="T24" s="20">
        <f t="shared" si="9"/>
        <v>0</v>
      </c>
      <c r="U24" s="20">
        <f t="shared" si="9"/>
        <v>-131.80000000000001</v>
      </c>
      <c r="V24" s="20">
        <f t="shared" si="9"/>
        <v>0</v>
      </c>
    </row>
    <row r="25" spans="1:22" ht="12.75" customHeight="1" x14ac:dyDescent="0.2">
      <c r="A25" s="75"/>
      <c r="B25" s="21" t="s">
        <v>29</v>
      </c>
      <c r="C25" s="20">
        <f>C23/C22*100</f>
        <v>69.476609541454366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>
        <f>U23/U22*100</f>
        <v>69.476609541454366</v>
      </c>
      <c r="V25" s="20"/>
    </row>
    <row r="26" spans="1:22" ht="44.25" customHeight="1" x14ac:dyDescent="0.2">
      <c r="A26" s="23"/>
      <c r="B26" s="33" t="s">
        <v>206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75"/>
    </row>
    <row r="27" spans="1:22" ht="14.25" customHeight="1" x14ac:dyDescent="0.2">
      <c r="A27" s="75"/>
      <c r="B27" s="21" t="s">
        <v>23</v>
      </c>
      <c r="C27" s="20">
        <f t="shared" ref="C27:C32" si="10">D27+U27+V27</f>
        <v>0</v>
      </c>
      <c r="D27" s="20">
        <f t="shared" ref="D27:D32" si="11">E27+F27+P27+Q27+R27+S27+T27</f>
        <v>0</v>
      </c>
      <c r="E27" s="20"/>
      <c r="F27" s="20">
        <f t="shared" ref="F27:F32" si="12">G27+H27+I27+J27+K27+L27+M27+N27+O27</f>
        <v>0</v>
      </c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20"/>
      <c r="V27" s="75"/>
    </row>
    <row r="28" spans="1:22" ht="14.25" customHeight="1" x14ac:dyDescent="0.2">
      <c r="A28" s="75"/>
      <c r="B28" s="21" t="s">
        <v>24</v>
      </c>
      <c r="C28" s="20">
        <f t="shared" si="10"/>
        <v>0</v>
      </c>
      <c r="D28" s="20">
        <f t="shared" si="11"/>
        <v>0</v>
      </c>
      <c r="E28" s="20"/>
      <c r="F28" s="20">
        <f t="shared" si="12"/>
        <v>0</v>
      </c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</row>
    <row r="29" spans="1:22" ht="14.25" customHeight="1" x14ac:dyDescent="0.2">
      <c r="A29" s="75"/>
      <c r="B29" s="21" t="s">
        <v>25</v>
      </c>
      <c r="C29" s="20">
        <f t="shared" si="10"/>
        <v>0</v>
      </c>
      <c r="D29" s="20">
        <f t="shared" si="11"/>
        <v>0</v>
      </c>
      <c r="E29" s="20"/>
      <c r="F29" s="20">
        <f t="shared" si="12"/>
        <v>0</v>
      </c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20"/>
      <c r="U29" s="20"/>
      <c r="V29" s="75"/>
    </row>
    <row r="30" spans="1:22" ht="14.25" customHeight="1" x14ac:dyDescent="0.2">
      <c r="A30" s="75"/>
      <c r="B30" s="22" t="s">
        <v>38</v>
      </c>
      <c r="C30" s="20">
        <f t="shared" si="10"/>
        <v>3.5</v>
      </c>
      <c r="D30" s="20">
        <f t="shared" si="11"/>
        <v>0</v>
      </c>
      <c r="E30" s="20"/>
      <c r="F30" s="20">
        <f t="shared" si="12"/>
        <v>0</v>
      </c>
      <c r="G30" s="75"/>
      <c r="H30" s="75"/>
      <c r="I30" s="75"/>
      <c r="J30" s="75"/>
      <c r="K30" s="75"/>
      <c r="L30" s="75"/>
      <c r="M30" s="75"/>
      <c r="N30" s="75"/>
      <c r="O30" s="20"/>
      <c r="P30" s="75"/>
      <c r="Q30" s="75"/>
      <c r="R30" s="75"/>
      <c r="S30" s="75"/>
      <c r="T30" s="75"/>
      <c r="U30" s="20">
        <v>3.5</v>
      </c>
      <c r="V30" s="75"/>
    </row>
    <row r="31" spans="1:22" ht="14.25" customHeight="1" x14ac:dyDescent="0.2">
      <c r="A31" s="75"/>
      <c r="B31" s="22" t="s">
        <v>26</v>
      </c>
      <c r="C31" s="20">
        <f t="shared" si="10"/>
        <v>3.5</v>
      </c>
      <c r="D31" s="20">
        <f t="shared" si="11"/>
        <v>0</v>
      </c>
      <c r="E31" s="20">
        <f>E27+E28+E29+E30</f>
        <v>0</v>
      </c>
      <c r="F31" s="20">
        <f t="shared" si="12"/>
        <v>0</v>
      </c>
      <c r="G31" s="20">
        <f t="shared" ref="G31:V31" si="13">G27+G28+G29+G30</f>
        <v>0</v>
      </c>
      <c r="H31" s="20">
        <f t="shared" si="13"/>
        <v>0</v>
      </c>
      <c r="I31" s="20">
        <f t="shared" si="13"/>
        <v>0</v>
      </c>
      <c r="J31" s="20">
        <f t="shared" si="13"/>
        <v>0</v>
      </c>
      <c r="K31" s="20">
        <f t="shared" si="13"/>
        <v>0</v>
      </c>
      <c r="L31" s="20">
        <f t="shared" si="13"/>
        <v>0</v>
      </c>
      <c r="M31" s="20">
        <f t="shared" si="13"/>
        <v>0</v>
      </c>
      <c r="N31" s="20">
        <f t="shared" si="13"/>
        <v>0</v>
      </c>
      <c r="O31" s="20">
        <f t="shared" si="13"/>
        <v>0</v>
      </c>
      <c r="P31" s="20">
        <f t="shared" si="13"/>
        <v>0</v>
      </c>
      <c r="Q31" s="20">
        <f t="shared" si="13"/>
        <v>0</v>
      </c>
      <c r="R31" s="20">
        <f t="shared" si="13"/>
        <v>0</v>
      </c>
      <c r="S31" s="20">
        <f t="shared" si="13"/>
        <v>0</v>
      </c>
      <c r="T31" s="20">
        <f t="shared" si="13"/>
        <v>0</v>
      </c>
      <c r="U31" s="20">
        <f t="shared" si="13"/>
        <v>3.5</v>
      </c>
      <c r="V31" s="20">
        <f t="shared" si="13"/>
        <v>0</v>
      </c>
    </row>
    <row r="32" spans="1:22" ht="14.25" customHeight="1" x14ac:dyDescent="0.2">
      <c r="A32" s="75"/>
      <c r="B32" s="21" t="s">
        <v>27</v>
      </c>
      <c r="C32" s="20">
        <f t="shared" si="10"/>
        <v>3</v>
      </c>
      <c r="D32" s="20">
        <f t="shared" si="11"/>
        <v>0</v>
      </c>
      <c r="E32" s="20"/>
      <c r="F32" s="20">
        <f t="shared" si="12"/>
        <v>0</v>
      </c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20"/>
      <c r="U32" s="20">
        <v>3</v>
      </c>
      <c r="V32" s="75"/>
    </row>
    <row r="33" spans="1:22" ht="12.75" customHeight="1" x14ac:dyDescent="0.2">
      <c r="A33" s="75"/>
      <c r="B33" s="21" t="s">
        <v>28</v>
      </c>
      <c r="C33" s="20">
        <f t="shared" ref="C33:V33" si="14">C32-C31</f>
        <v>-0.5</v>
      </c>
      <c r="D33" s="20">
        <f t="shared" si="14"/>
        <v>0</v>
      </c>
      <c r="E33" s="20">
        <f t="shared" si="14"/>
        <v>0</v>
      </c>
      <c r="F33" s="20">
        <f t="shared" si="14"/>
        <v>0</v>
      </c>
      <c r="G33" s="20">
        <f t="shared" si="14"/>
        <v>0</v>
      </c>
      <c r="H33" s="20">
        <f t="shared" si="14"/>
        <v>0</v>
      </c>
      <c r="I33" s="20">
        <f t="shared" si="14"/>
        <v>0</v>
      </c>
      <c r="J33" s="20">
        <f t="shared" si="14"/>
        <v>0</v>
      </c>
      <c r="K33" s="20">
        <f t="shared" si="14"/>
        <v>0</v>
      </c>
      <c r="L33" s="20">
        <f t="shared" si="14"/>
        <v>0</v>
      </c>
      <c r="M33" s="20">
        <f t="shared" si="14"/>
        <v>0</v>
      </c>
      <c r="N33" s="20">
        <f t="shared" si="14"/>
        <v>0</v>
      </c>
      <c r="O33" s="20">
        <f t="shared" si="14"/>
        <v>0</v>
      </c>
      <c r="P33" s="20">
        <f t="shared" si="14"/>
        <v>0</v>
      </c>
      <c r="Q33" s="20">
        <f t="shared" si="14"/>
        <v>0</v>
      </c>
      <c r="R33" s="20">
        <f t="shared" si="14"/>
        <v>0</v>
      </c>
      <c r="S33" s="20">
        <f t="shared" si="14"/>
        <v>0</v>
      </c>
      <c r="T33" s="20">
        <f t="shared" si="14"/>
        <v>0</v>
      </c>
      <c r="U33" s="20">
        <f t="shared" si="14"/>
        <v>-0.5</v>
      </c>
      <c r="V33" s="20">
        <f t="shared" si="14"/>
        <v>0</v>
      </c>
    </row>
    <row r="34" spans="1:22" ht="12.75" customHeight="1" x14ac:dyDescent="0.2">
      <c r="A34" s="75"/>
      <c r="B34" s="21" t="s">
        <v>29</v>
      </c>
      <c r="C34" s="20">
        <f>C32/C31*100</f>
        <v>85.714285714285708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>
        <f>U32/U31*100</f>
        <v>85.714285714285708</v>
      </c>
      <c r="V34" s="20"/>
    </row>
  </sheetData>
  <mergeCells count="16">
    <mergeCell ref="Q3:Q5"/>
    <mergeCell ref="R3:R5"/>
    <mergeCell ref="S3:S5"/>
    <mergeCell ref="T3:T5"/>
    <mergeCell ref="F4:F5"/>
    <mergeCell ref="G4:O4"/>
    <mergeCell ref="A2:A6"/>
    <mergeCell ref="B2:B6"/>
    <mergeCell ref="C2:C5"/>
    <mergeCell ref="D2:T2"/>
    <mergeCell ref="U2:U5"/>
    <mergeCell ref="V2:V5"/>
    <mergeCell ref="D3:D5"/>
    <mergeCell ref="E3:E5"/>
    <mergeCell ref="F3:O3"/>
    <mergeCell ref="P3:P5"/>
  </mergeCells>
  <pageMargins left="0.17" right="0.2" top="0.17" bottom="0.16" header="0.17" footer="0.16"/>
  <pageSetup paperSize="9" orientation="landscape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W34"/>
  <sheetViews>
    <sheetView showZeros="0" zoomScale="110" zoomScaleNormal="110" workbookViewId="0">
      <pane xSplit="2" ySplit="5" topLeftCell="C12" activePane="bottomRight" state="frozen"/>
      <selection activeCell="C35" sqref="C35"/>
      <selection pane="topRight" activeCell="C35" sqref="C35"/>
      <selection pane="bottomLeft" activeCell="C35" sqref="C35"/>
      <selection pane="bottomRight" activeCell="C32" sqref="C32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6.8554687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9" width="4.140625" style="19" customWidth="1"/>
    <col min="20" max="20" width="5.140625" style="19" customWidth="1"/>
    <col min="21" max="21" width="5.28515625" style="19" customWidth="1"/>
    <col min="22" max="22" width="4.42578125" style="19" customWidth="1"/>
    <col min="23" max="23" width="0" style="19" hidden="1" customWidth="1"/>
    <col min="24" max="16384" width="9.140625" style="18"/>
  </cols>
  <sheetData>
    <row r="1" spans="1:23" ht="11.25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24</v>
      </c>
    </row>
    <row r="2" spans="1:23" ht="12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1.2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2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56" t="s">
        <v>3</v>
      </c>
      <c r="H5" s="56" t="s">
        <v>4</v>
      </c>
      <c r="I5" s="56" t="s">
        <v>5</v>
      </c>
      <c r="J5" s="56" t="s">
        <v>6</v>
      </c>
      <c r="K5" s="56" t="s">
        <v>7</v>
      </c>
      <c r="L5" s="56" t="s">
        <v>8</v>
      </c>
      <c r="M5" s="56" t="s">
        <v>9</v>
      </c>
      <c r="N5" s="56" t="s">
        <v>52</v>
      </c>
      <c r="O5" s="56" t="s">
        <v>10</v>
      </c>
      <c r="P5" s="111"/>
      <c r="Q5" s="111"/>
      <c r="R5" s="111"/>
      <c r="S5" s="111"/>
      <c r="T5" s="111"/>
      <c r="U5" s="111"/>
      <c r="V5" s="111"/>
    </row>
    <row r="6" spans="1:23" ht="10.5" customHeight="1" x14ac:dyDescent="0.2">
      <c r="A6" s="110"/>
      <c r="B6" s="110"/>
      <c r="C6" s="55">
        <v>1</v>
      </c>
      <c r="D6" s="55">
        <v>2</v>
      </c>
      <c r="E6" s="55">
        <v>21</v>
      </c>
      <c r="F6" s="55">
        <v>22</v>
      </c>
      <c r="G6" s="55">
        <v>221</v>
      </c>
      <c r="H6" s="55">
        <v>222</v>
      </c>
      <c r="I6" s="55">
        <v>223</v>
      </c>
      <c r="J6" s="55">
        <v>224</v>
      </c>
      <c r="K6" s="55">
        <v>225</v>
      </c>
      <c r="L6" s="55">
        <v>226</v>
      </c>
      <c r="M6" s="55">
        <v>227</v>
      </c>
      <c r="N6" s="55">
        <v>228</v>
      </c>
      <c r="O6" s="55">
        <v>229</v>
      </c>
      <c r="P6" s="55">
        <v>23</v>
      </c>
      <c r="Q6" s="55">
        <v>24</v>
      </c>
      <c r="R6" s="55">
        <v>25</v>
      </c>
      <c r="S6" s="55">
        <v>26</v>
      </c>
      <c r="T6" s="55">
        <v>27</v>
      </c>
      <c r="U6" s="55">
        <v>28</v>
      </c>
      <c r="V6" s="55">
        <v>29</v>
      </c>
      <c r="W6" s="18"/>
    </row>
    <row r="7" spans="1:23" ht="10.5" customHeight="1" x14ac:dyDescent="0.2">
      <c r="A7" s="55">
        <v>1</v>
      </c>
      <c r="B7" s="55">
        <v>2</v>
      </c>
      <c r="C7" s="55">
        <v>4</v>
      </c>
      <c r="D7" s="55">
        <v>5</v>
      </c>
      <c r="E7" s="55">
        <v>6</v>
      </c>
      <c r="F7" s="55">
        <v>7</v>
      </c>
      <c r="G7" s="55">
        <v>8</v>
      </c>
      <c r="H7" s="55">
        <v>9</v>
      </c>
      <c r="I7" s="55">
        <v>10</v>
      </c>
      <c r="J7" s="55">
        <v>11</v>
      </c>
      <c r="K7" s="55">
        <v>12</v>
      </c>
      <c r="L7" s="55">
        <v>13</v>
      </c>
      <c r="M7" s="55">
        <v>14</v>
      </c>
      <c r="N7" s="55">
        <v>15</v>
      </c>
      <c r="O7" s="55">
        <v>16</v>
      </c>
      <c r="P7" s="55">
        <v>17</v>
      </c>
      <c r="Q7" s="55">
        <v>18</v>
      </c>
      <c r="R7" s="55">
        <v>19</v>
      </c>
      <c r="S7" s="55">
        <v>20</v>
      </c>
      <c r="T7" s="55">
        <v>21</v>
      </c>
      <c r="U7" s="55">
        <v>22</v>
      </c>
      <c r="V7" s="55">
        <v>23</v>
      </c>
    </row>
    <row r="8" spans="1:23" ht="39" x14ac:dyDescent="0.2">
      <c r="A8" s="23"/>
      <c r="B8" s="33" t="s">
        <v>207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59"/>
    </row>
    <row r="9" spans="1:23" ht="13.5" customHeight="1" x14ac:dyDescent="0.2">
      <c r="A9" s="59"/>
      <c r="B9" s="21" t="s">
        <v>23</v>
      </c>
      <c r="C9" s="20">
        <f t="shared" ref="C9:C14" si="0">D9+U9+V9</f>
        <v>0</v>
      </c>
      <c r="D9" s="20">
        <f t="shared" ref="D9:D14" si="1">E9+F9+P9+Q9+R9+S9+T9</f>
        <v>0</v>
      </c>
      <c r="E9" s="20"/>
      <c r="F9" s="20">
        <f t="shared" ref="F9:F14" si="2">G9+H9+I9+J9+K9+L9+M9+N9+O9</f>
        <v>0</v>
      </c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20"/>
      <c r="V9" s="59"/>
    </row>
    <row r="10" spans="1:23" ht="13.5" customHeight="1" x14ac:dyDescent="0.2">
      <c r="A10" s="59"/>
      <c r="B10" s="21" t="s">
        <v>24</v>
      </c>
      <c r="C10" s="20">
        <f t="shared" si="0"/>
        <v>0</v>
      </c>
      <c r="D10" s="20">
        <f t="shared" si="1"/>
        <v>0</v>
      </c>
      <c r="E10" s="20"/>
      <c r="F10" s="20">
        <f t="shared" si="2"/>
        <v>0</v>
      </c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</row>
    <row r="11" spans="1:23" ht="13.5" customHeight="1" x14ac:dyDescent="0.2">
      <c r="A11" s="59"/>
      <c r="B11" s="21" t="s">
        <v>25</v>
      </c>
      <c r="C11" s="20">
        <f t="shared" si="0"/>
        <v>19</v>
      </c>
      <c r="D11" s="20">
        <f t="shared" si="1"/>
        <v>0</v>
      </c>
      <c r="E11" s="20"/>
      <c r="F11" s="20">
        <f t="shared" si="2"/>
        <v>0</v>
      </c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20"/>
      <c r="U11" s="20">
        <v>19</v>
      </c>
      <c r="V11" s="59"/>
    </row>
    <row r="12" spans="1:23" ht="13.5" customHeight="1" x14ac:dyDescent="0.2">
      <c r="A12" s="59"/>
      <c r="B12" s="22" t="s">
        <v>38</v>
      </c>
      <c r="C12" s="20">
        <f t="shared" si="0"/>
        <v>30</v>
      </c>
      <c r="D12" s="20">
        <f t="shared" si="1"/>
        <v>0</v>
      </c>
      <c r="E12" s="20"/>
      <c r="F12" s="20">
        <f t="shared" si="2"/>
        <v>0</v>
      </c>
      <c r="G12" s="59"/>
      <c r="H12" s="59"/>
      <c r="I12" s="59"/>
      <c r="J12" s="59"/>
      <c r="K12" s="59"/>
      <c r="L12" s="59"/>
      <c r="M12" s="59"/>
      <c r="N12" s="59"/>
      <c r="O12" s="20"/>
      <c r="P12" s="59"/>
      <c r="Q12" s="59"/>
      <c r="R12" s="59"/>
      <c r="S12" s="59"/>
      <c r="T12" s="59"/>
      <c r="U12" s="20">
        <v>30</v>
      </c>
      <c r="V12" s="59"/>
    </row>
    <row r="13" spans="1:23" ht="13.5" customHeight="1" x14ac:dyDescent="0.2">
      <c r="A13" s="59"/>
      <c r="B13" s="22" t="s">
        <v>26</v>
      </c>
      <c r="C13" s="20">
        <f t="shared" si="0"/>
        <v>49</v>
      </c>
      <c r="D13" s="20">
        <f t="shared" si="1"/>
        <v>0</v>
      </c>
      <c r="E13" s="20">
        <f>E9+E10+E11+E12</f>
        <v>0</v>
      </c>
      <c r="F13" s="20">
        <f t="shared" si="2"/>
        <v>0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0</v>
      </c>
      <c r="Q13" s="20">
        <f t="shared" si="3"/>
        <v>0</v>
      </c>
      <c r="R13" s="20">
        <f t="shared" si="3"/>
        <v>0</v>
      </c>
      <c r="S13" s="20">
        <f t="shared" si="3"/>
        <v>0</v>
      </c>
      <c r="T13" s="20">
        <f t="shared" si="3"/>
        <v>0</v>
      </c>
      <c r="U13" s="20">
        <f t="shared" si="3"/>
        <v>49</v>
      </c>
      <c r="V13" s="20">
        <f t="shared" si="3"/>
        <v>0</v>
      </c>
    </row>
    <row r="14" spans="1:23" ht="13.5" customHeight="1" x14ac:dyDescent="0.2">
      <c r="A14" s="59"/>
      <c r="B14" s="21" t="s">
        <v>27</v>
      </c>
      <c r="C14" s="20">
        <f t="shared" si="0"/>
        <v>0</v>
      </c>
      <c r="D14" s="20">
        <f t="shared" si="1"/>
        <v>0</v>
      </c>
      <c r="E14" s="20"/>
      <c r="F14" s="20">
        <f t="shared" si="2"/>
        <v>0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20"/>
      <c r="U14" s="20"/>
      <c r="V14" s="59"/>
    </row>
    <row r="15" spans="1:23" ht="13.5" customHeight="1" x14ac:dyDescent="0.2">
      <c r="A15" s="59"/>
      <c r="B15" s="21" t="s">
        <v>28</v>
      </c>
      <c r="C15" s="20">
        <f t="shared" ref="C15:V15" si="4">C14-C13</f>
        <v>-49</v>
      </c>
      <c r="D15" s="20">
        <f t="shared" si="4"/>
        <v>0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-49</v>
      </c>
      <c r="V15" s="20">
        <f t="shared" si="4"/>
        <v>0</v>
      </c>
    </row>
    <row r="16" spans="1:23" ht="13.5" customHeight="1" x14ac:dyDescent="0.2">
      <c r="A16" s="59"/>
      <c r="B16" s="21" t="s">
        <v>29</v>
      </c>
      <c r="C16" s="20">
        <f>C14/C13*100</f>
        <v>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ht="23.25" customHeight="1" x14ac:dyDescent="0.2">
      <c r="A17" s="78" t="s">
        <v>208</v>
      </c>
      <c r="B17" s="33" t="s">
        <v>95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59"/>
    </row>
    <row r="18" spans="1:22" ht="12.75" customHeight="1" x14ac:dyDescent="0.2">
      <c r="A18" s="59"/>
      <c r="B18" s="21" t="s">
        <v>23</v>
      </c>
      <c r="C18" s="20">
        <f t="shared" ref="C18:C23" si="5">D18+U18+V18</f>
        <v>56</v>
      </c>
      <c r="D18" s="20">
        <f t="shared" ref="D18:D23" si="6">E18+F18+P18+Q18+R18+S18+T18</f>
        <v>0</v>
      </c>
      <c r="E18" s="20"/>
      <c r="F18" s="20">
        <f t="shared" ref="F18:F23" si="7">G18+H18+I18+J18+K18+L18+M18+N18+O18</f>
        <v>0</v>
      </c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20"/>
      <c r="U18" s="20">
        <v>56</v>
      </c>
      <c r="V18" s="59"/>
    </row>
    <row r="19" spans="1:22" ht="12.75" customHeight="1" x14ac:dyDescent="0.2">
      <c r="A19" s="59"/>
      <c r="B19" s="21" t="s">
        <v>24</v>
      </c>
      <c r="C19" s="20">
        <f t="shared" si="5"/>
        <v>0</v>
      </c>
      <c r="D19" s="20">
        <f t="shared" si="6"/>
        <v>0</v>
      </c>
      <c r="E19" s="20"/>
      <c r="F19" s="20">
        <f t="shared" si="7"/>
        <v>0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</row>
    <row r="20" spans="1:22" ht="12.75" customHeight="1" x14ac:dyDescent="0.2">
      <c r="A20" s="59"/>
      <c r="B20" s="21" t="s">
        <v>25</v>
      </c>
      <c r="C20" s="20">
        <f t="shared" si="5"/>
        <v>100</v>
      </c>
      <c r="D20" s="20">
        <f t="shared" si="6"/>
        <v>0</v>
      </c>
      <c r="E20" s="20"/>
      <c r="F20" s="20">
        <f t="shared" si="7"/>
        <v>0</v>
      </c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20"/>
      <c r="U20" s="20">
        <v>100</v>
      </c>
      <c r="V20" s="59"/>
    </row>
    <row r="21" spans="1:22" ht="12.75" customHeight="1" x14ac:dyDescent="0.2">
      <c r="A21" s="59"/>
      <c r="B21" s="22" t="s">
        <v>38</v>
      </c>
      <c r="C21" s="20">
        <f t="shared" si="5"/>
        <v>36</v>
      </c>
      <c r="D21" s="20">
        <f t="shared" si="6"/>
        <v>0</v>
      </c>
      <c r="E21" s="20"/>
      <c r="F21" s="20">
        <f t="shared" si="7"/>
        <v>0</v>
      </c>
      <c r="G21" s="59"/>
      <c r="H21" s="59"/>
      <c r="I21" s="59"/>
      <c r="J21" s="59"/>
      <c r="K21" s="59"/>
      <c r="L21" s="59"/>
      <c r="M21" s="59"/>
      <c r="N21" s="59"/>
      <c r="O21" s="20"/>
      <c r="P21" s="59"/>
      <c r="Q21" s="59"/>
      <c r="R21" s="59"/>
      <c r="S21" s="59"/>
      <c r="T21" s="59"/>
      <c r="U21" s="20">
        <v>36</v>
      </c>
      <c r="V21" s="59"/>
    </row>
    <row r="22" spans="1:22" ht="12.75" customHeight="1" x14ac:dyDescent="0.2">
      <c r="A22" s="59"/>
      <c r="B22" s="22" t="s">
        <v>26</v>
      </c>
      <c r="C22" s="20">
        <f t="shared" si="5"/>
        <v>192</v>
      </c>
      <c r="D22" s="20">
        <f t="shared" si="6"/>
        <v>0</v>
      </c>
      <c r="E22" s="20">
        <f>E18+E19+E20+E21</f>
        <v>0</v>
      </c>
      <c r="F22" s="20">
        <f t="shared" si="7"/>
        <v>0</v>
      </c>
      <c r="G22" s="20">
        <f t="shared" ref="G22:V22" si="8">G18+G19+G20+G21</f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20">
        <f t="shared" si="8"/>
        <v>0</v>
      </c>
      <c r="N22" s="20">
        <f t="shared" si="8"/>
        <v>0</v>
      </c>
      <c r="O22" s="20">
        <f t="shared" si="8"/>
        <v>0</v>
      </c>
      <c r="P22" s="20">
        <f t="shared" si="8"/>
        <v>0</v>
      </c>
      <c r="Q22" s="20">
        <f t="shared" si="8"/>
        <v>0</v>
      </c>
      <c r="R22" s="20">
        <f t="shared" si="8"/>
        <v>0</v>
      </c>
      <c r="S22" s="20">
        <f t="shared" si="8"/>
        <v>0</v>
      </c>
      <c r="T22" s="20">
        <f t="shared" si="8"/>
        <v>0</v>
      </c>
      <c r="U22" s="20">
        <f t="shared" si="8"/>
        <v>192</v>
      </c>
      <c r="V22" s="20">
        <f t="shared" si="8"/>
        <v>0</v>
      </c>
    </row>
    <row r="23" spans="1:22" ht="12.75" customHeight="1" x14ac:dyDescent="0.2">
      <c r="A23" s="59"/>
      <c r="B23" s="21" t="s">
        <v>27</v>
      </c>
      <c r="C23" s="20">
        <f t="shared" si="5"/>
        <v>192</v>
      </c>
      <c r="D23" s="20">
        <f t="shared" si="6"/>
        <v>0</v>
      </c>
      <c r="E23" s="20"/>
      <c r="F23" s="20">
        <f t="shared" si="7"/>
        <v>0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20"/>
      <c r="U23" s="20">
        <v>192</v>
      </c>
      <c r="V23" s="59"/>
    </row>
    <row r="24" spans="1:22" ht="12.75" customHeight="1" x14ac:dyDescent="0.2">
      <c r="A24" s="59"/>
      <c r="B24" s="21" t="s">
        <v>28</v>
      </c>
      <c r="C24" s="20">
        <f t="shared" ref="C24:V24" si="9">C23-C22</f>
        <v>0</v>
      </c>
      <c r="D24" s="20">
        <f t="shared" si="9"/>
        <v>0</v>
      </c>
      <c r="E24" s="20">
        <f t="shared" si="9"/>
        <v>0</v>
      </c>
      <c r="F24" s="20">
        <f t="shared" si="9"/>
        <v>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0</v>
      </c>
      <c r="P24" s="20">
        <f t="shared" si="9"/>
        <v>0</v>
      </c>
      <c r="Q24" s="20">
        <f t="shared" si="9"/>
        <v>0</v>
      </c>
      <c r="R24" s="20">
        <f t="shared" si="9"/>
        <v>0</v>
      </c>
      <c r="S24" s="20">
        <f t="shared" si="9"/>
        <v>0</v>
      </c>
      <c r="T24" s="20">
        <f t="shared" si="9"/>
        <v>0</v>
      </c>
      <c r="U24" s="20">
        <f t="shared" si="9"/>
        <v>0</v>
      </c>
      <c r="V24" s="20">
        <f t="shared" si="9"/>
        <v>0</v>
      </c>
    </row>
    <row r="25" spans="1:22" ht="12.75" customHeight="1" x14ac:dyDescent="0.2">
      <c r="A25" s="59"/>
      <c r="B25" s="21" t="s">
        <v>29</v>
      </c>
      <c r="C25" s="20">
        <f>C23/C22*100</f>
        <v>100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>
        <f>U23/U22*100</f>
        <v>100</v>
      </c>
      <c r="V25" s="20"/>
    </row>
    <row r="26" spans="1:22" ht="31.5" customHeight="1" x14ac:dyDescent="0.2">
      <c r="A26" s="78" t="s">
        <v>209</v>
      </c>
      <c r="B26" s="33" t="s">
        <v>210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59"/>
    </row>
    <row r="27" spans="1:22" ht="12" customHeight="1" x14ac:dyDescent="0.2">
      <c r="A27" s="59"/>
      <c r="B27" s="21" t="s">
        <v>23</v>
      </c>
      <c r="C27" s="20">
        <f t="shared" ref="C27:C32" si="10">D27+U27+V27</f>
        <v>0</v>
      </c>
      <c r="D27" s="20">
        <f t="shared" ref="D27:D32" si="11">E27+F27+P27+Q27+R27+S27+T27</f>
        <v>0</v>
      </c>
      <c r="E27" s="20"/>
      <c r="F27" s="20">
        <f t="shared" ref="F27:F32" si="12">G27+H27+I27+J27+K27+L27+M27+N27+O27</f>
        <v>0</v>
      </c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20"/>
      <c r="U27" s="20"/>
      <c r="V27" s="59"/>
    </row>
    <row r="28" spans="1:22" ht="12" customHeight="1" x14ac:dyDescent="0.2">
      <c r="A28" s="59"/>
      <c r="B28" s="21" t="s">
        <v>24</v>
      </c>
      <c r="C28" s="20">
        <f t="shared" si="10"/>
        <v>0</v>
      </c>
      <c r="D28" s="20">
        <f t="shared" si="11"/>
        <v>0</v>
      </c>
      <c r="E28" s="20"/>
      <c r="F28" s="20">
        <f t="shared" si="12"/>
        <v>0</v>
      </c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</row>
    <row r="29" spans="1:22" ht="12" customHeight="1" x14ac:dyDescent="0.2">
      <c r="A29" s="59"/>
      <c r="B29" s="21" t="s">
        <v>25</v>
      </c>
      <c r="C29" s="20">
        <f t="shared" si="10"/>
        <v>6</v>
      </c>
      <c r="D29" s="20">
        <f t="shared" si="11"/>
        <v>0</v>
      </c>
      <c r="E29" s="20"/>
      <c r="F29" s="20">
        <f t="shared" si="12"/>
        <v>0</v>
      </c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20"/>
      <c r="U29" s="20">
        <v>6</v>
      </c>
      <c r="V29" s="59"/>
    </row>
    <row r="30" spans="1:22" ht="12" customHeight="1" x14ac:dyDescent="0.2">
      <c r="A30" s="59"/>
      <c r="B30" s="22" t="s">
        <v>38</v>
      </c>
      <c r="C30" s="20">
        <f t="shared" si="10"/>
        <v>-3.5</v>
      </c>
      <c r="D30" s="20">
        <f t="shared" si="11"/>
        <v>0</v>
      </c>
      <c r="E30" s="20"/>
      <c r="F30" s="20">
        <f t="shared" si="12"/>
        <v>0</v>
      </c>
      <c r="G30" s="59"/>
      <c r="H30" s="59"/>
      <c r="I30" s="59"/>
      <c r="J30" s="59"/>
      <c r="K30" s="59"/>
      <c r="L30" s="59"/>
      <c r="M30" s="59"/>
      <c r="N30" s="59"/>
      <c r="O30" s="20"/>
      <c r="P30" s="59"/>
      <c r="Q30" s="59"/>
      <c r="R30" s="59"/>
      <c r="S30" s="59"/>
      <c r="T30" s="59"/>
      <c r="U30" s="20">
        <v>-3.5</v>
      </c>
      <c r="V30" s="59"/>
    </row>
    <row r="31" spans="1:22" ht="12" customHeight="1" x14ac:dyDescent="0.2">
      <c r="A31" s="59"/>
      <c r="B31" s="22" t="s">
        <v>26</v>
      </c>
      <c r="C31" s="20">
        <f t="shared" si="10"/>
        <v>2.5</v>
      </c>
      <c r="D31" s="20">
        <f t="shared" si="11"/>
        <v>0</v>
      </c>
      <c r="E31" s="20">
        <f>E27+E28+E29+E30</f>
        <v>0</v>
      </c>
      <c r="F31" s="20">
        <f t="shared" si="12"/>
        <v>0</v>
      </c>
      <c r="G31" s="20">
        <f t="shared" ref="G31:V31" si="13">G27+G28+G29+G30</f>
        <v>0</v>
      </c>
      <c r="H31" s="20">
        <f t="shared" si="13"/>
        <v>0</v>
      </c>
      <c r="I31" s="20">
        <f t="shared" si="13"/>
        <v>0</v>
      </c>
      <c r="J31" s="20">
        <f t="shared" si="13"/>
        <v>0</v>
      </c>
      <c r="K31" s="20">
        <f t="shared" si="13"/>
        <v>0</v>
      </c>
      <c r="L31" s="20">
        <f t="shared" si="13"/>
        <v>0</v>
      </c>
      <c r="M31" s="20">
        <f t="shared" si="13"/>
        <v>0</v>
      </c>
      <c r="N31" s="20">
        <f t="shared" si="13"/>
        <v>0</v>
      </c>
      <c r="O31" s="20">
        <f t="shared" si="13"/>
        <v>0</v>
      </c>
      <c r="P31" s="20">
        <f t="shared" si="13"/>
        <v>0</v>
      </c>
      <c r="Q31" s="20">
        <f t="shared" si="13"/>
        <v>0</v>
      </c>
      <c r="R31" s="20">
        <f t="shared" si="13"/>
        <v>0</v>
      </c>
      <c r="S31" s="20">
        <f t="shared" si="13"/>
        <v>0</v>
      </c>
      <c r="T31" s="20">
        <f t="shared" si="13"/>
        <v>0</v>
      </c>
      <c r="U31" s="20">
        <f t="shared" si="13"/>
        <v>2.5</v>
      </c>
      <c r="V31" s="20">
        <f t="shared" si="13"/>
        <v>0</v>
      </c>
    </row>
    <row r="32" spans="1:22" ht="12" customHeight="1" x14ac:dyDescent="0.2">
      <c r="A32" s="59"/>
      <c r="B32" s="21" t="s">
        <v>27</v>
      </c>
      <c r="C32" s="20">
        <f t="shared" si="10"/>
        <v>0</v>
      </c>
      <c r="D32" s="20">
        <f t="shared" si="11"/>
        <v>0</v>
      </c>
      <c r="E32" s="20"/>
      <c r="F32" s="20">
        <f t="shared" si="12"/>
        <v>0</v>
      </c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20"/>
      <c r="U32" s="20"/>
      <c r="V32" s="59"/>
    </row>
    <row r="33" spans="1:22" ht="12" customHeight="1" x14ac:dyDescent="0.2">
      <c r="A33" s="59"/>
      <c r="B33" s="21" t="s">
        <v>28</v>
      </c>
      <c r="C33" s="20">
        <f t="shared" ref="C33:V33" si="14">C32-C31</f>
        <v>-2.5</v>
      </c>
      <c r="D33" s="20">
        <f t="shared" si="14"/>
        <v>0</v>
      </c>
      <c r="E33" s="20">
        <f t="shared" si="14"/>
        <v>0</v>
      </c>
      <c r="F33" s="20">
        <f t="shared" si="14"/>
        <v>0</v>
      </c>
      <c r="G33" s="20">
        <f t="shared" si="14"/>
        <v>0</v>
      </c>
      <c r="H33" s="20">
        <f t="shared" si="14"/>
        <v>0</v>
      </c>
      <c r="I33" s="20">
        <f t="shared" si="14"/>
        <v>0</v>
      </c>
      <c r="J33" s="20">
        <f t="shared" si="14"/>
        <v>0</v>
      </c>
      <c r="K33" s="20">
        <f t="shared" si="14"/>
        <v>0</v>
      </c>
      <c r="L33" s="20">
        <f t="shared" si="14"/>
        <v>0</v>
      </c>
      <c r="M33" s="20">
        <f t="shared" si="14"/>
        <v>0</v>
      </c>
      <c r="N33" s="20">
        <f t="shared" si="14"/>
        <v>0</v>
      </c>
      <c r="O33" s="20">
        <f t="shared" si="14"/>
        <v>0</v>
      </c>
      <c r="P33" s="20">
        <f t="shared" si="14"/>
        <v>0</v>
      </c>
      <c r="Q33" s="20">
        <f t="shared" si="14"/>
        <v>0</v>
      </c>
      <c r="R33" s="20">
        <f t="shared" si="14"/>
        <v>0</v>
      </c>
      <c r="S33" s="20">
        <f t="shared" si="14"/>
        <v>0</v>
      </c>
      <c r="T33" s="20">
        <f t="shared" si="14"/>
        <v>0</v>
      </c>
      <c r="U33" s="20">
        <f t="shared" si="14"/>
        <v>-2.5</v>
      </c>
      <c r="V33" s="20">
        <f t="shared" si="14"/>
        <v>0</v>
      </c>
    </row>
    <row r="34" spans="1:22" ht="12" customHeight="1" x14ac:dyDescent="0.2">
      <c r="A34" s="59"/>
      <c r="B34" s="21" t="s">
        <v>29</v>
      </c>
      <c r="C34" s="20">
        <f>C32/C31*100</f>
        <v>0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</sheetData>
  <mergeCells count="16">
    <mergeCell ref="A2:A6"/>
    <mergeCell ref="B2:B6"/>
    <mergeCell ref="C2:C5"/>
    <mergeCell ref="D2:T2"/>
    <mergeCell ref="U2:U5"/>
    <mergeCell ref="G4:O4"/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</mergeCells>
  <pageMargins left="0.17" right="0.2" top="0.17" bottom="0.16" header="0.17" footer="0.16"/>
  <pageSetup paperSize="9" orientation="landscape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W34"/>
  <sheetViews>
    <sheetView showZeros="0" zoomScale="110" zoomScaleNormal="110" workbookViewId="0">
      <pane xSplit="2" ySplit="5" topLeftCell="C15" activePane="bottomRight" state="frozen"/>
      <selection activeCell="C35" sqref="C35"/>
      <selection pane="topRight" activeCell="C35" sqref="C35"/>
      <selection pane="bottomLeft" activeCell="C35" sqref="C35"/>
      <selection pane="bottomRight" activeCell="T32" sqref="T32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6.8554687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9" width="4.140625" style="19" customWidth="1"/>
    <col min="20" max="20" width="5.140625" style="19" customWidth="1"/>
    <col min="21" max="21" width="5.28515625" style="19" customWidth="1"/>
    <col min="22" max="22" width="4.42578125" style="19" customWidth="1"/>
    <col min="23" max="23" width="0" style="19" hidden="1" customWidth="1"/>
    <col min="24" max="16384" width="9.140625" style="18"/>
  </cols>
  <sheetData>
    <row r="1" spans="1:23" ht="11.25" customHeight="1" x14ac:dyDescent="0.2">
      <c r="A1" s="17"/>
      <c r="B1" s="14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25</v>
      </c>
    </row>
    <row r="2" spans="1:23" ht="12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1.2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2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56" t="s">
        <v>3</v>
      </c>
      <c r="H5" s="56" t="s">
        <v>4</v>
      </c>
      <c r="I5" s="56" t="s">
        <v>5</v>
      </c>
      <c r="J5" s="56" t="s">
        <v>6</v>
      </c>
      <c r="K5" s="56" t="s">
        <v>7</v>
      </c>
      <c r="L5" s="56" t="s">
        <v>8</v>
      </c>
      <c r="M5" s="56" t="s">
        <v>9</v>
      </c>
      <c r="N5" s="56" t="s">
        <v>52</v>
      </c>
      <c r="O5" s="56" t="s">
        <v>10</v>
      </c>
      <c r="P5" s="111"/>
      <c r="Q5" s="111"/>
      <c r="R5" s="111"/>
      <c r="S5" s="111"/>
      <c r="T5" s="111"/>
      <c r="U5" s="111"/>
      <c r="V5" s="111"/>
    </row>
    <row r="6" spans="1:23" ht="10.5" customHeight="1" x14ac:dyDescent="0.2">
      <c r="A6" s="110"/>
      <c r="B6" s="110"/>
      <c r="C6" s="55">
        <v>1</v>
      </c>
      <c r="D6" s="55">
        <v>2</v>
      </c>
      <c r="E6" s="55">
        <v>21</v>
      </c>
      <c r="F6" s="55">
        <v>22</v>
      </c>
      <c r="G6" s="55">
        <v>221</v>
      </c>
      <c r="H6" s="55">
        <v>222</v>
      </c>
      <c r="I6" s="55">
        <v>223</v>
      </c>
      <c r="J6" s="55">
        <v>224</v>
      </c>
      <c r="K6" s="55">
        <v>225</v>
      </c>
      <c r="L6" s="55">
        <v>226</v>
      </c>
      <c r="M6" s="55">
        <v>227</v>
      </c>
      <c r="N6" s="55">
        <v>228</v>
      </c>
      <c r="O6" s="55">
        <v>229</v>
      </c>
      <c r="P6" s="55">
        <v>23</v>
      </c>
      <c r="Q6" s="55">
        <v>24</v>
      </c>
      <c r="R6" s="55">
        <v>25</v>
      </c>
      <c r="S6" s="55">
        <v>26</v>
      </c>
      <c r="T6" s="55">
        <v>27</v>
      </c>
      <c r="U6" s="55">
        <v>28</v>
      </c>
      <c r="V6" s="55">
        <v>29</v>
      </c>
      <c r="W6" s="18"/>
    </row>
    <row r="7" spans="1:23" ht="10.5" customHeight="1" x14ac:dyDescent="0.2">
      <c r="A7" s="55">
        <v>1</v>
      </c>
      <c r="B7" s="55">
        <v>2</v>
      </c>
      <c r="C7" s="55">
        <v>4</v>
      </c>
      <c r="D7" s="55">
        <v>5</v>
      </c>
      <c r="E7" s="55">
        <v>6</v>
      </c>
      <c r="F7" s="55">
        <v>7</v>
      </c>
      <c r="G7" s="55">
        <v>8</v>
      </c>
      <c r="H7" s="55">
        <v>9</v>
      </c>
      <c r="I7" s="55">
        <v>10</v>
      </c>
      <c r="J7" s="55">
        <v>11</v>
      </c>
      <c r="K7" s="55">
        <v>12</v>
      </c>
      <c r="L7" s="55">
        <v>13</v>
      </c>
      <c r="M7" s="55">
        <v>14</v>
      </c>
      <c r="N7" s="55">
        <v>15</v>
      </c>
      <c r="O7" s="55">
        <v>16</v>
      </c>
      <c r="P7" s="55">
        <v>17</v>
      </c>
      <c r="Q7" s="55">
        <v>18</v>
      </c>
      <c r="R7" s="55">
        <v>19</v>
      </c>
      <c r="S7" s="55">
        <v>20</v>
      </c>
      <c r="T7" s="55">
        <v>21</v>
      </c>
      <c r="U7" s="55">
        <v>22</v>
      </c>
      <c r="V7" s="55">
        <v>23</v>
      </c>
    </row>
    <row r="8" spans="1:23" ht="24" customHeight="1" x14ac:dyDescent="0.2">
      <c r="A8" s="23" t="s">
        <v>100</v>
      </c>
      <c r="B8" s="33" t="s">
        <v>96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59"/>
    </row>
    <row r="9" spans="1:23" ht="13.5" customHeight="1" x14ac:dyDescent="0.2">
      <c r="A9" s="59"/>
      <c r="B9" s="21" t="s">
        <v>23</v>
      </c>
      <c r="C9" s="20">
        <f t="shared" ref="C9:C14" si="0">D9+U9+V9</f>
        <v>42.6</v>
      </c>
      <c r="D9" s="20">
        <f t="shared" ref="D9:D14" si="1">E9+F9+P9+Q9+R9+S9+T9</f>
        <v>42.6</v>
      </c>
      <c r="E9" s="20"/>
      <c r="F9" s="20">
        <f t="shared" ref="F9:F14" si="2">G9+H9+I9+J9+K9+L9+M9+N9+O9</f>
        <v>0</v>
      </c>
      <c r="G9" s="59"/>
      <c r="H9" s="59"/>
      <c r="I9" s="59"/>
      <c r="J9" s="59"/>
      <c r="K9" s="59"/>
      <c r="L9" s="59"/>
      <c r="M9" s="59"/>
      <c r="N9" s="59"/>
      <c r="O9" s="59"/>
      <c r="P9" s="59"/>
      <c r="Q9" s="59">
        <v>42.6</v>
      </c>
      <c r="R9" s="59"/>
      <c r="S9" s="59"/>
      <c r="T9" s="20"/>
      <c r="U9" s="20"/>
      <c r="V9" s="59"/>
    </row>
    <row r="10" spans="1:23" ht="13.5" customHeight="1" x14ac:dyDescent="0.2">
      <c r="A10" s="59"/>
      <c r="B10" s="21" t="s">
        <v>24</v>
      </c>
      <c r="C10" s="20">
        <f t="shared" si="0"/>
        <v>0</v>
      </c>
      <c r="D10" s="20">
        <f t="shared" si="1"/>
        <v>0</v>
      </c>
      <c r="E10" s="20"/>
      <c r="F10" s="20">
        <f t="shared" si="2"/>
        <v>0</v>
      </c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</row>
    <row r="11" spans="1:23" ht="13.5" customHeight="1" x14ac:dyDescent="0.2">
      <c r="A11" s="59"/>
      <c r="B11" s="21" t="s">
        <v>25</v>
      </c>
      <c r="C11" s="20">
        <f t="shared" si="0"/>
        <v>0</v>
      </c>
      <c r="D11" s="20">
        <f t="shared" si="1"/>
        <v>0</v>
      </c>
      <c r="E11" s="20"/>
      <c r="F11" s="20">
        <f t="shared" si="2"/>
        <v>0</v>
      </c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20"/>
      <c r="U11" s="20"/>
      <c r="V11" s="59"/>
    </row>
    <row r="12" spans="1:23" ht="13.5" customHeight="1" x14ac:dyDescent="0.2">
      <c r="A12" s="59"/>
      <c r="B12" s="22" t="s">
        <v>38</v>
      </c>
      <c r="C12" s="20">
        <f t="shared" si="0"/>
        <v>0</v>
      </c>
      <c r="D12" s="20">
        <f t="shared" si="1"/>
        <v>0</v>
      </c>
      <c r="E12" s="20"/>
      <c r="F12" s="20">
        <f t="shared" si="2"/>
        <v>0</v>
      </c>
      <c r="G12" s="59"/>
      <c r="H12" s="59"/>
      <c r="I12" s="59"/>
      <c r="J12" s="59"/>
      <c r="K12" s="59"/>
      <c r="L12" s="59"/>
      <c r="M12" s="59"/>
      <c r="N12" s="59"/>
      <c r="O12" s="20"/>
      <c r="P12" s="59"/>
      <c r="Q12" s="59"/>
      <c r="R12" s="59"/>
      <c r="S12" s="59"/>
      <c r="T12" s="59"/>
      <c r="U12" s="20"/>
      <c r="V12" s="59"/>
    </row>
    <row r="13" spans="1:23" ht="13.5" customHeight="1" x14ac:dyDescent="0.2">
      <c r="A13" s="59"/>
      <c r="B13" s="22" t="s">
        <v>26</v>
      </c>
      <c r="C13" s="20">
        <f t="shared" si="0"/>
        <v>42.6</v>
      </c>
      <c r="D13" s="20">
        <f t="shared" si="1"/>
        <v>42.6</v>
      </c>
      <c r="E13" s="20">
        <f>E9+E10+E11+E12</f>
        <v>0</v>
      </c>
      <c r="F13" s="20">
        <f t="shared" si="2"/>
        <v>0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0</v>
      </c>
      <c r="Q13" s="20">
        <f t="shared" si="3"/>
        <v>42.6</v>
      </c>
      <c r="R13" s="20">
        <f t="shared" si="3"/>
        <v>0</v>
      </c>
      <c r="S13" s="20">
        <f t="shared" si="3"/>
        <v>0</v>
      </c>
      <c r="T13" s="20">
        <f t="shared" si="3"/>
        <v>0</v>
      </c>
      <c r="U13" s="20">
        <f t="shared" si="3"/>
        <v>0</v>
      </c>
      <c r="V13" s="20">
        <f t="shared" si="3"/>
        <v>0</v>
      </c>
    </row>
    <row r="14" spans="1:23" ht="13.5" customHeight="1" x14ac:dyDescent="0.2">
      <c r="A14" s="59"/>
      <c r="B14" s="21" t="s">
        <v>27</v>
      </c>
      <c r="C14" s="20">
        <f t="shared" si="0"/>
        <v>42.5</v>
      </c>
      <c r="D14" s="20">
        <f t="shared" si="1"/>
        <v>42.5</v>
      </c>
      <c r="E14" s="20"/>
      <c r="F14" s="20">
        <f t="shared" si="2"/>
        <v>0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>
        <v>42.5</v>
      </c>
      <c r="R14" s="59"/>
      <c r="S14" s="59"/>
      <c r="T14" s="20"/>
      <c r="U14" s="20"/>
      <c r="V14" s="59"/>
    </row>
    <row r="15" spans="1:23" ht="13.5" customHeight="1" x14ac:dyDescent="0.2">
      <c r="A15" s="59"/>
      <c r="B15" s="21" t="s">
        <v>28</v>
      </c>
      <c r="C15" s="20">
        <f t="shared" ref="C15:V15" si="4">C14-C13</f>
        <v>-0.10000000000000142</v>
      </c>
      <c r="D15" s="20">
        <f t="shared" si="4"/>
        <v>-0.10000000000000142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-0.10000000000000142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</row>
    <row r="16" spans="1:23" ht="13.5" customHeight="1" x14ac:dyDescent="0.2">
      <c r="A16" s="59"/>
      <c r="B16" s="21" t="s">
        <v>29</v>
      </c>
      <c r="C16" s="20">
        <f>C14/C13*100</f>
        <v>99.765258215962433</v>
      </c>
      <c r="D16" s="9">
        <f>D14/D13*100</f>
        <v>99.765258215962433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>
        <f>Q14/Q13*100</f>
        <v>99.765258215962433</v>
      </c>
      <c r="R16" s="20"/>
      <c r="S16" s="20"/>
      <c r="T16" s="20"/>
      <c r="U16" s="20"/>
      <c r="V16" s="20"/>
    </row>
    <row r="17" spans="1:22" ht="21.75" customHeight="1" x14ac:dyDescent="0.2">
      <c r="A17" s="23" t="s">
        <v>97</v>
      </c>
      <c r="B17" s="33" t="s">
        <v>99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59"/>
    </row>
    <row r="18" spans="1:22" ht="12.75" customHeight="1" x14ac:dyDescent="0.2">
      <c r="A18" s="59"/>
      <c r="B18" s="21" t="s">
        <v>23</v>
      </c>
      <c r="C18" s="20">
        <f t="shared" ref="C18:C23" si="5">D18+U18+V18</f>
        <v>138.9</v>
      </c>
      <c r="D18" s="20">
        <f t="shared" ref="D18:D23" si="6">E18+F18+P18+Q18+R18+S18+T18</f>
        <v>138.9</v>
      </c>
      <c r="E18" s="20"/>
      <c r="F18" s="20">
        <f t="shared" ref="F18:F23" si="7">G18+H18+I18+J18+K18+L18+M18+N18+O18</f>
        <v>0</v>
      </c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20">
        <v>138.9</v>
      </c>
      <c r="R18" s="59"/>
      <c r="S18" s="59"/>
      <c r="T18" s="20"/>
      <c r="U18" s="20"/>
      <c r="V18" s="59"/>
    </row>
    <row r="19" spans="1:22" ht="12.75" customHeight="1" x14ac:dyDescent="0.2">
      <c r="A19" s="59"/>
      <c r="B19" s="21" t="s">
        <v>24</v>
      </c>
      <c r="C19" s="20">
        <f t="shared" si="5"/>
        <v>0</v>
      </c>
      <c r="D19" s="20">
        <f t="shared" si="6"/>
        <v>0</v>
      </c>
      <c r="E19" s="20"/>
      <c r="F19" s="20">
        <f t="shared" si="7"/>
        <v>0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</row>
    <row r="20" spans="1:22" ht="12.75" customHeight="1" x14ac:dyDescent="0.2">
      <c r="A20" s="59"/>
      <c r="B20" s="21" t="s">
        <v>25</v>
      </c>
      <c r="C20" s="20">
        <f t="shared" si="5"/>
        <v>-2.2999999999999998</v>
      </c>
      <c r="D20" s="20">
        <f t="shared" si="6"/>
        <v>1.7</v>
      </c>
      <c r="E20" s="20"/>
      <c r="F20" s="20">
        <f t="shared" si="7"/>
        <v>0</v>
      </c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>
        <v>1.7</v>
      </c>
      <c r="R20" s="59"/>
      <c r="S20" s="59"/>
      <c r="T20" s="20"/>
      <c r="U20" s="20">
        <v>-4</v>
      </c>
      <c r="V20" s="59"/>
    </row>
    <row r="21" spans="1:22" ht="12.75" customHeight="1" x14ac:dyDescent="0.2">
      <c r="A21" s="59"/>
      <c r="B21" s="22" t="s">
        <v>38</v>
      </c>
      <c r="C21" s="20">
        <f t="shared" si="5"/>
        <v>0</v>
      </c>
      <c r="D21" s="20">
        <f t="shared" si="6"/>
        <v>-4</v>
      </c>
      <c r="E21" s="20"/>
      <c r="F21" s="20">
        <f t="shared" si="7"/>
        <v>0</v>
      </c>
      <c r="G21" s="59"/>
      <c r="H21" s="59"/>
      <c r="I21" s="59"/>
      <c r="J21" s="59"/>
      <c r="K21" s="59"/>
      <c r="L21" s="59"/>
      <c r="M21" s="59"/>
      <c r="N21" s="59"/>
      <c r="O21" s="20"/>
      <c r="P21" s="59"/>
      <c r="Q21" s="20">
        <v>-4</v>
      </c>
      <c r="R21" s="59"/>
      <c r="S21" s="59"/>
      <c r="T21" s="59"/>
      <c r="U21" s="20">
        <v>4</v>
      </c>
      <c r="V21" s="59"/>
    </row>
    <row r="22" spans="1:22" ht="12.75" customHeight="1" x14ac:dyDescent="0.2">
      <c r="A22" s="59"/>
      <c r="B22" s="22" t="s">
        <v>26</v>
      </c>
      <c r="C22" s="20">
        <f t="shared" si="5"/>
        <v>136.6</v>
      </c>
      <c r="D22" s="20">
        <f t="shared" si="6"/>
        <v>136.6</v>
      </c>
      <c r="E22" s="20">
        <f>E18+E19+E20+E21</f>
        <v>0</v>
      </c>
      <c r="F22" s="20">
        <f t="shared" si="7"/>
        <v>0</v>
      </c>
      <c r="G22" s="20">
        <f t="shared" ref="G22:V22" si="8">G18+G19+G20+G21</f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20">
        <f t="shared" si="8"/>
        <v>0</v>
      </c>
      <c r="N22" s="20">
        <f t="shared" si="8"/>
        <v>0</v>
      </c>
      <c r="O22" s="20">
        <f t="shared" si="8"/>
        <v>0</v>
      </c>
      <c r="P22" s="20">
        <f t="shared" si="8"/>
        <v>0</v>
      </c>
      <c r="Q22" s="20">
        <f t="shared" si="8"/>
        <v>136.6</v>
      </c>
      <c r="R22" s="20">
        <f t="shared" si="8"/>
        <v>0</v>
      </c>
      <c r="S22" s="20">
        <f t="shared" si="8"/>
        <v>0</v>
      </c>
      <c r="T22" s="20">
        <f t="shared" si="8"/>
        <v>0</v>
      </c>
      <c r="U22" s="20">
        <f t="shared" si="8"/>
        <v>0</v>
      </c>
      <c r="V22" s="20">
        <f t="shared" si="8"/>
        <v>0</v>
      </c>
    </row>
    <row r="23" spans="1:22" ht="12.75" customHeight="1" x14ac:dyDescent="0.2">
      <c r="A23" s="59"/>
      <c r="B23" s="21" t="s">
        <v>27</v>
      </c>
      <c r="C23" s="20">
        <f t="shared" si="5"/>
        <v>133.1</v>
      </c>
      <c r="D23" s="20">
        <f t="shared" si="6"/>
        <v>133.1</v>
      </c>
      <c r="E23" s="20"/>
      <c r="F23" s="20">
        <f t="shared" si="7"/>
        <v>0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20">
        <v>133.1</v>
      </c>
      <c r="R23" s="59"/>
      <c r="S23" s="59"/>
      <c r="T23" s="20"/>
      <c r="U23" s="20"/>
      <c r="V23" s="59"/>
    </row>
    <row r="24" spans="1:22" ht="12.75" customHeight="1" x14ac:dyDescent="0.2">
      <c r="A24" s="59"/>
      <c r="B24" s="21" t="s">
        <v>28</v>
      </c>
      <c r="C24" s="20">
        <f t="shared" ref="C24:V24" si="9">C23-C22</f>
        <v>-3.5</v>
      </c>
      <c r="D24" s="20">
        <f t="shared" si="9"/>
        <v>-3.5</v>
      </c>
      <c r="E24" s="20">
        <f t="shared" si="9"/>
        <v>0</v>
      </c>
      <c r="F24" s="20">
        <f t="shared" si="9"/>
        <v>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0</v>
      </c>
      <c r="P24" s="20">
        <f t="shared" si="9"/>
        <v>0</v>
      </c>
      <c r="Q24" s="20">
        <f t="shared" si="9"/>
        <v>-3.5</v>
      </c>
      <c r="R24" s="20">
        <f t="shared" si="9"/>
        <v>0</v>
      </c>
      <c r="S24" s="20">
        <f t="shared" si="9"/>
        <v>0</v>
      </c>
      <c r="T24" s="20">
        <f t="shared" si="9"/>
        <v>0</v>
      </c>
      <c r="U24" s="20">
        <f t="shared" si="9"/>
        <v>0</v>
      </c>
      <c r="V24" s="20">
        <f t="shared" si="9"/>
        <v>0</v>
      </c>
    </row>
    <row r="25" spans="1:22" ht="12.75" customHeight="1" x14ac:dyDescent="0.2">
      <c r="A25" s="59"/>
      <c r="B25" s="21" t="s">
        <v>29</v>
      </c>
      <c r="C25" s="20">
        <f>C23/C22*100</f>
        <v>97.437774524158129</v>
      </c>
      <c r="D25" s="20">
        <f>D23/D22*100</f>
        <v>97.437774524158129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>
        <f>Q23/Q22*100</f>
        <v>97.437774524158129</v>
      </c>
      <c r="R25" s="20"/>
      <c r="S25" s="20"/>
      <c r="T25" s="20"/>
      <c r="U25" s="20"/>
      <c r="V25" s="20"/>
    </row>
    <row r="26" spans="1:22" ht="25.5" customHeight="1" x14ac:dyDescent="0.2">
      <c r="A26" s="23" t="s">
        <v>98</v>
      </c>
      <c r="B26" s="33" t="s">
        <v>101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75"/>
    </row>
    <row r="27" spans="1:22" ht="12.75" customHeight="1" x14ac:dyDescent="0.2">
      <c r="A27" s="75"/>
      <c r="B27" s="21" t="s">
        <v>23</v>
      </c>
      <c r="C27" s="20">
        <f t="shared" ref="C27:C32" si="10">D27+U27+V27</f>
        <v>110</v>
      </c>
      <c r="D27" s="20">
        <f t="shared" ref="D27:D32" si="11">E27+F27+P27+Q27+R27+S27+T27</f>
        <v>0</v>
      </c>
      <c r="E27" s="20"/>
      <c r="F27" s="20">
        <f t="shared" ref="F27:F32" si="12">G27+H27+I27+J27+K27+L27+M27+N27+O27</f>
        <v>0</v>
      </c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20">
        <v>110</v>
      </c>
      <c r="V27" s="75"/>
    </row>
    <row r="28" spans="1:22" ht="12.75" customHeight="1" x14ac:dyDescent="0.2">
      <c r="A28" s="75"/>
      <c r="B28" s="21" t="s">
        <v>24</v>
      </c>
      <c r="C28" s="20">
        <f t="shared" si="10"/>
        <v>0</v>
      </c>
      <c r="D28" s="20">
        <f t="shared" si="11"/>
        <v>0</v>
      </c>
      <c r="E28" s="20"/>
      <c r="F28" s="20">
        <f t="shared" si="12"/>
        <v>0</v>
      </c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</row>
    <row r="29" spans="1:22" ht="12.75" customHeight="1" x14ac:dyDescent="0.2">
      <c r="A29" s="75"/>
      <c r="B29" s="21" t="s">
        <v>25</v>
      </c>
      <c r="C29" s="20">
        <f t="shared" si="10"/>
        <v>50.3</v>
      </c>
      <c r="D29" s="20">
        <f t="shared" si="11"/>
        <v>50.3</v>
      </c>
      <c r="E29" s="20"/>
      <c r="F29" s="20">
        <f t="shared" si="12"/>
        <v>17.5</v>
      </c>
      <c r="G29" s="75"/>
      <c r="H29" s="75"/>
      <c r="I29" s="75"/>
      <c r="J29" s="75"/>
      <c r="K29" s="75"/>
      <c r="L29" s="75"/>
      <c r="M29" s="75"/>
      <c r="N29" s="75"/>
      <c r="O29" s="75">
        <v>17.5</v>
      </c>
      <c r="P29" s="75"/>
      <c r="Q29" s="75"/>
      <c r="R29" s="75"/>
      <c r="S29" s="75"/>
      <c r="T29" s="20">
        <v>32.799999999999997</v>
      </c>
      <c r="U29" s="20"/>
      <c r="V29" s="75"/>
    </row>
    <row r="30" spans="1:22" ht="12.75" customHeight="1" x14ac:dyDescent="0.2">
      <c r="A30" s="75"/>
      <c r="B30" s="22" t="s">
        <v>38</v>
      </c>
      <c r="C30" s="20">
        <f t="shared" si="10"/>
        <v>0</v>
      </c>
      <c r="D30" s="20">
        <f t="shared" si="11"/>
        <v>0</v>
      </c>
      <c r="E30" s="20"/>
      <c r="F30" s="20">
        <f t="shared" si="12"/>
        <v>0</v>
      </c>
      <c r="G30" s="75"/>
      <c r="H30" s="75"/>
      <c r="I30" s="75"/>
      <c r="J30" s="75"/>
      <c r="K30" s="75"/>
      <c r="L30" s="75"/>
      <c r="M30" s="75"/>
      <c r="N30" s="75"/>
      <c r="O30" s="20"/>
      <c r="P30" s="75"/>
      <c r="Q30" s="75"/>
      <c r="R30" s="75"/>
      <c r="S30" s="75"/>
      <c r="T30" s="75"/>
      <c r="U30" s="20"/>
      <c r="V30" s="75"/>
    </row>
    <row r="31" spans="1:22" ht="12.75" customHeight="1" x14ac:dyDescent="0.2">
      <c r="A31" s="75"/>
      <c r="B31" s="22" t="s">
        <v>26</v>
      </c>
      <c r="C31" s="20">
        <f t="shared" si="10"/>
        <v>160.30000000000001</v>
      </c>
      <c r="D31" s="20">
        <f t="shared" si="11"/>
        <v>50.3</v>
      </c>
      <c r="E31" s="20">
        <f>E27+E28+E29+E30</f>
        <v>0</v>
      </c>
      <c r="F31" s="20">
        <f t="shared" si="12"/>
        <v>17.5</v>
      </c>
      <c r="G31" s="20">
        <f t="shared" ref="G31:V31" si="13">G27+G28+G29+G30</f>
        <v>0</v>
      </c>
      <c r="H31" s="20">
        <f t="shared" si="13"/>
        <v>0</v>
      </c>
      <c r="I31" s="20">
        <f t="shared" si="13"/>
        <v>0</v>
      </c>
      <c r="J31" s="20">
        <f t="shared" si="13"/>
        <v>0</v>
      </c>
      <c r="K31" s="20">
        <f t="shared" si="13"/>
        <v>0</v>
      </c>
      <c r="L31" s="20">
        <f t="shared" si="13"/>
        <v>0</v>
      </c>
      <c r="M31" s="20">
        <f t="shared" si="13"/>
        <v>0</v>
      </c>
      <c r="N31" s="20">
        <f t="shared" si="13"/>
        <v>0</v>
      </c>
      <c r="O31" s="20">
        <f t="shared" si="13"/>
        <v>17.5</v>
      </c>
      <c r="P31" s="20">
        <f t="shared" si="13"/>
        <v>0</v>
      </c>
      <c r="Q31" s="20">
        <f t="shared" si="13"/>
        <v>0</v>
      </c>
      <c r="R31" s="20">
        <f t="shared" si="13"/>
        <v>0</v>
      </c>
      <c r="S31" s="20">
        <f t="shared" si="13"/>
        <v>0</v>
      </c>
      <c r="T31" s="20">
        <f t="shared" si="13"/>
        <v>32.799999999999997</v>
      </c>
      <c r="U31" s="20">
        <f t="shared" si="13"/>
        <v>110</v>
      </c>
      <c r="V31" s="20">
        <f t="shared" si="13"/>
        <v>0</v>
      </c>
    </row>
    <row r="32" spans="1:22" ht="12.75" customHeight="1" x14ac:dyDescent="0.2">
      <c r="A32" s="75"/>
      <c r="B32" s="21" t="s">
        <v>27</v>
      </c>
      <c r="C32" s="20">
        <f t="shared" si="10"/>
        <v>37</v>
      </c>
      <c r="D32" s="20">
        <f t="shared" si="11"/>
        <v>11.200000000000001</v>
      </c>
      <c r="E32" s="20"/>
      <c r="F32" s="20">
        <f t="shared" si="12"/>
        <v>9.3000000000000007</v>
      </c>
      <c r="G32" s="75"/>
      <c r="H32" s="75"/>
      <c r="I32" s="75"/>
      <c r="J32" s="75"/>
      <c r="K32" s="75"/>
      <c r="L32" s="75"/>
      <c r="M32" s="75"/>
      <c r="N32" s="75"/>
      <c r="O32" s="75">
        <v>9.3000000000000007</v>
      </c>
      <c r="P32" s="75"/>
      <c r="Q32" s="75"/>
      <c r="R32" s="75"/>
      <c r="S32" s="75"/>
      <c r="T32" s="20">
        <v>1.9</v>
      </c>
      <c r="U32" s="20">
        <v>25.8</v>
      </c>
      <c r="V32" s="75"/>
    </row>
    <row r="33" spans="1:22" ht="12.75" customHeight="1" x14ac:dyDescent="0.2">
      <c r="A33" s="75"/>
      <c r="B33" s="21" t="s">
        <v>28</v>
      </c>
      <c r="C33" s="20">
        <f t="shared" ref="C33:V33" si="14">C32-C31</f>
        <v>-123.30000000000001</v>
      </c>
      <c r="D33" s="20">
        <f t="shared" si="14"/>
        <v>-39.099999999999994</v>
      </c>
      <c r="E33" s="20">
        <f t="shared" si="14"/>
        <v>0</v>
      </c>
      <c r="F33" s="20">
        <f t="shared" si="14"/>
        <v>-8.1999999999999993</v>
      </c>
      <c r="G33" s="20">
        <f t="shared" si="14"/>
        <v>0</v>
      </c>
      <c r="H33" s="20">
        <f t="shared" si="14"/>
        <v>0</v>
      </c>
      <c r="I33" s="20">
        <f t="shared" si="14"/>
        <v>0</v>
      </c>
      <c r="J33" s="20">
        <f t="shared" si="14"/>
        <v>0</v>
      </c>
      <c r="K33" s="20">
        <f t="shared" si="14"/>
        <v>0</v>
      </c>
      <c r="L33" s="20">
        <f t="shared" si="14"/>
        <v>0</v>
      </c>
      <c r="M33" s="20">
        <f t="shared" si="14"/>
        <v>0</v>
      </c>
      <c r="N33" s="20">
        <f t="shared" si="14"/>
        <v>0</v>
      </c>
      <c r="O33" s="20">
        <f t="shared" si="14"/>
        <v>-8.1999999999999993</v>
      </c>
      <c r="P33" s="20">
        <f t="shared" si="14"/>
        <v>0</v>
      </c>
      <c r="Q33" s="20">
        <f t="shared" si="14"/>
        <v>0</v>
      </c>
      <c r="R33" s="20">
        <f t="shared" si="14"/>
        <v>0</v>
      </c>
      <c r="S33" s="20">
        <f t="shared" si="14"/>
        <v>0</v>
      </c>
      <c r="T33" s="20">
        <f t="shared" si="14"/>
        <v>-30.9</v>
      </c>
      <c r="U33" s="20">
        <f t="shared" si="14"/>
        <v>-84.2</v>
      </c>
      <c r="V33" s="20">
        <f t="shared" si="14"/>
        <v>0</v>
      </c>
    </row>
    <row r="34" spans="1:22" ht="12.75" customHeight="1" x14ac:dyDescent="0.2">
      <c r="A34" s="75"/>
      <c r="B34" s="21" t="s">
        <v>29</v>
      </c>
      <c r="C34" s="20">
        <f>C32/C31*100</f>
        <v>23.081721771678101</v>
      </c>
      <c r="D34" s="20">
        <f>D32/D31*100</f>
        <v>22.26640159045726</v>
      </c>
      <c r="E34" s="20"/>
      <c r="F34" s="20">
        <f>F32/F31*100</f>
        <v>53.142857142857146</v>
      </c>
      <c r="G34" s="20"/>
      <c r="H34" s="20"/>
      <c r="I34" s="20"/>
      <c r="J34" s="20"/>
      <c r="K34" s="20"/>
      <c r="L34" s="20"/>
      <c r="M34" s="20"/>
      <c r="N34" s="20"/>
      <c r="O34" s="20">
        <f>O32/O31*100</f>
        <v>53.142857142857146</v>
      </c>
      <c r="P34" s="20"/>
      <c r="Q34" s="20"/>
      <c r="R34" s="20"/>
      <c r="S34" s="20"/>
      <c r="T34" s="20">
        <f>T32/T31*100</f>
        <v>5.7926829268292686</v>
      </c>
      <c r="U34" s="20">
        <f>U32/U31*100</f>
        <v>23.454545454545457</v>
      </c>
      <c r="V34" s="20"/>
    </row>
  </sheetData>
  <mergeCells count="16">
    <mergeCell ref="A2:A6"/>
    <mergeCell ref="B2:B6"/>
    <mergeCell ref="C2:C5"/>
    <mergeCell ref="D2:T2"/>
    <mergeCell ref="U2:U5"/>
    <mergeCell ref="G4:O4"/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</mergeCells>
  <pageMargins left="0.17" right="0.2" top="0.17" bottom="0.16" header="0.17" footer="0.16"/>
  <pageSetup paperSize="9" orientation="landscape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W34"/>
  <sheetViews>
    <sheetView showZeros="0" zoomScale="110" zoomScaleNormal="110" workbookViewId="0">
      <pane xSplit="2" ySplit="5" topLeftCell="C15" activePane="bottomRight" state="frozen"/>
      <selection activeCell="C35" sqref="C35"/>
      <selection pane="topRight" activeCell="C35" sqref="C35"/>
      <selection pane="bottomLeft" activeCell="C35" sqref="C35"/>
      <selection pane="bottomRight" activeCell="C35" sqref="C35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6.8554687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9" width="4.140625" style="19" customWidth="1"/>
    <col min="20" max="20" width="5.140625" style="19" customWidth="1"/>
    <col min="21" max="21" width="5.28515625" style="19" customWidth="1"/>
    <col min="22" max="22" width="4.42578125" style="19" customWidth="1"/>
    <col min="23" max="23" width="0" style="19" hidden="1" customWidth="1"/>
    <col min="24" max="16384" width="9.140625" style="18"/>
  </cols>
  <sheetData>
    <row r="1" spans="1:23" ht="11.25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26</v>
      </c>
    </row>
    <row r="2" spans="1:23" ht="12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1.2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2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56" t="s">
        <v>3</v>
      </c>
      <c r="H5" s="56" t="s">
        <v>4</v>
      </c>
      <c r="I5" s="56" t="s">
        <v>5</v>
      </c>
      <c r="J5" s="56" t="s">
        <v>6</v>
      </c>
      <c r="K5" s="56" t="s">
        <v>7</v>
      </c>
      <c r="L5" s="56" t="s">
        <v>8</v>
      </c>
      <c r="M5" s="56" t="s">
        <v>9</v>
      </c>
      <c r="N5" s="56" t="s">
        <v>52</v>
      </c>
      <c r="O5" s="56" t="s">
        <v>10</v>
      </c>
      <c r="P5" s="111"/>
      <c r="Q5" s="111"/>
      <c r="R5" s="111"/>
      <c r="S5" s="111"/>
      <c r="T5" s="111"/>
      <c r="U5" s="111"/>
      <c r="V5" s="111"/>
    </row>
    <row r="6" spans="1:23" ht="10.5" customHeight="1" x14ac:dyDescent="0.2">
      <c r="A6" s="110"/>
      <c r="B6" s="110"/>
      <c r="C6" s="55">
        <v>1</v>
      </c>
      <c r="D6" s="55">
        <v>2</v>
      </c>
      <c r="E6" s="55">
        <v>21</v>
      </c>
      <c r="F6" s="55">
        <v>22</v>
      </c>
      <c r="G6" s="55">
        <v>221</v>
      </c>
      <c r="H6" s="55">
        <v>222</v>
      </c>
      <c r="I6" s="55">
        <v>223</v>
      </c>
      <c r="J6" s="55">
        <v>224</v>
      </c>
      <c r="K6" s="55">
        <v>225</v>
      </c>
      <c r="L6" s="55">
        <v>226</v>
      </c>
      <c r="M6" s="55">
        <v>227</v>
      </c>
      <c r="N6" s="55">
        <v>228</v>
      </c>
      <c r="O6" s="55">
        <v>229</v>
      </c>
      <c r="P6" s="55">
        <v>23</v>
      </c>
      <c r="Q6" s="55">
        <v>24</v>
      </c>
      <c r="R6" s="55">
        <v>25</v>
      </c>
      <c r="S6" s="55">
        <v>26</v>
      </c>
      <c r="T6" s="55">
        <v>27</v>
      </c>
      <c r="U6" s="55">
        <v>28</v>
      </c>
      <c r="V6" s="55">
        <v>29</v>
      </c>
      <c r="W6" s="18"/>
    </row>
    <row r="7" spans="1:23" ht="10.5" customHeight="1" x14ac:dyDescent="0.2">
      <c r="A7" s="55">
        <v>1</v>
      </c>
      <c r="B7" s="55">
        <v>2</v>
      </c>
      <c r="C7" s="55">
        <v>4</v>
      </c>
      <c r="D7" s="55">
        <v>5</v>
      </c>
      <c r="E7" s="55">
        <v>6</v>
      </c>
      <c r="F7" s="55">
        <v>7</v>
      </c>
      <c r="G7" s="55">
        <v>8</v>
      </c>
      <c r="H7" s="55">
        <v>9</v>
      </c>
      <c r="I7" s="55">
        <v>10</v>
      </c>
      <c r="J7" s="55">
        <v>11</v>
      </c>
      <c r="K7" s="55">
        <v>12</v>
      </c>
      <c r="L7" s="55">
        <v>13</v>
      </c>
      <c r="M7" s="55">
        <v>14</v>
      </c>
      <c r="N7" s="55">
        <v>15</v>
      </c>
      <c r="O7" s="55">
        <v>16</v>
      </c>
      <c r="P7" s="55">
        <v>17</v>
      </c>
      <c r="Q7" s="55">
        <v>18</v>
      </c>
      <c r="R7" s="55">
        <v>19</v>
      </c>
      <c r="S7" s="55">
        <v>20</v>
      </c>
      <c r="T7" s="55">
        <v>21</v>
      </c>
      <c r="U7" s="55">
        <v>22</v>
      </c>
      <c r="V7" s="55">
        <v>23</v>
      </c>
    </row>
    <row r="8" spans="1:23" ht="22.5" customHeight="1" x14ac:dyDescent="0.2">
      <c r="A8" s="23" t="s">
        <v>102</v>
      </c>
      <c r="B8" s="33" t="s">
        <v>59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75"/>
    </row>
    <row r="9" spans="1:23" ht="13.5" customHeight="1" x14ac:dyDescent="0.2">
      <c r="A9" s="75"/>
      <c r="B9" s="21" t="s">
        <v>23</v>
      </c>
      <c r="C9" s="20">
        <f t="shared" ref="C9:C14" si="0">D9+U9+V9</f>
        <v>400</v>
      </c>
      <c r="D9" s="20">
        <f t="shared" ref="D9:D14" si="1">E9+F9+P9+Q9+R9+S9+T9</f>
        <v>0</v>
      </c>
      <c r="E9" s="20"/>
      <c r="F9" s="20">
        <f t="shared" ref="F9:F14" si="2">G9+H9+I9+J9+K9+L9+M9+N9+O9</f>
        <v>0</v>
      </c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20">
        <v>400</v>
      </c>
      <c r="V9" s="75"/>
    </row>
    <row r="10" spans="1:23" ht="13.5" customHeight="1" x14ac:dyDescent="0.2">
      <c r="A10" s="75"/>
      <c r="B10" s="21" t="s">
        <v>24</v>
      </c>
      <c r="C10" s="20">
        <f t="shared" si="0"/>
        <v>0</v>
      </c>
      <c r="D10" s="20">
        <f t="shared" si="1"/>
        <v>0</v>
      </c>
      <c r="E10" s="20"/>
      <c r="F10" s="20">
        <f t="shared" si="2"/>
        <v>0</v>
      </c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</row>
    <row r="11" spans="1:23" ht="13.5" customHeight="1" x14ac:dyDescent="0.2">
      <c r="A11" s="75"/>
      <c r="B11" s="21" t="s">
        <v>25</v>
      </c>
      <c r="C11" s="20">
        <f t="shared" si="0"/>
        <v>-400</v>
      </c>
      <c r="D11" s="20">
        <f t="shared" si="1"/>
        <v>0</v>
      </c>
      <c r="E11" s="20"/>
      <c r="F11" s="20">
        <f t="shared" si="2"/>
        <v>0</v>
      </c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20"/>
      <c r="U11" s="20">
        <v>-400</v>
      </c>
      <c r="V11" s="75"/>
    </row>
    <row r="12" spans="1:23" ht="13.5" customHeight="1" x14ac:dyDescent="0.2">
      <c r="A12" s="75"/>
      <c r="B12" s="22" t="s">
        <v>38</v>
      </c>
      <c r="C12" s="20">
        <f t="shared" si="0"/>
        <v>0</v>
      </c>
      <c r="D12" s="20">
        <f t="shared" si="1"/>
        <v>0</v>
      </c>
      <c r="E12" s="20"/>
      <c r="F12" s="20">
        <f t="shared" si="2"/>
        <v>0</v>
      </c>
      <c r="G12" s="75"/>
      <c r="H12" s="75"/>
      <c r="I12" s="75"/>
      <c r="J12" s="75"/>
      <c r="K12" s="75"/>
      <c r="L12" s="75"/>
      <c r="M12" s="75"/>
      <c r="N12" s="75"/>
      <c r="O12" s="20"/>
      <c r="P12" s="75"/>
      <c r="Q12" s="75"/>
      <c r="R12" s="75"/>
      <c r="S12" s="75"/>
      <c r="T12" s="75"/>
      <c r="U12" s="20"/>
      <c r="V12" s="75"/>
    </row>
    <row r="13" spans="1:23" ht="13.5" customHeight="1" x14ac:dyDescent="0.2">
      <c r="A13" s="75"/>
      <c r="B13" s="22" t="s">
        <v>26</v>
      </c>
      <c r="C13" s="20">
        <f t="shared" si="0"/>
        <v>0</v>
      </c>
      <c r="D13" s="20">
        <f t="shared" si="1"/>
        <v>0</v>
      </c>
      <c r="E13" s="20">
        <f>E9+E10+E11+E12</f>
        <v>0</v>
      </c>
      <c r="F13" s="20">
        <f t="shared" si="2"/>
        <v>0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0</v>
      </c>
      <c r="Q13" s="20">
        <f t="shared" si="3"/>
        <v>0</v>
      </c>
      <c r="R13" s="20">
        <f t="shared" si="3"/>
        <v>0</v>
      </c>
      <c r="S13" s="20">
        <f t="shared" si="3"/>
        <v>0</v>
      </c>
      <c r="T13" s="20">
        <f t="shared" si="3"/>
        <v>0</v>
      </c>
      <c r="U13" s="20">
        <f t="shared" si="3"/>
        <v>0</v>
      </c>
      <c r="V13" s="20">
        <f t="shared" si="3"/>
        <v>0</v>
      </c>
    </row>
    <row r="14" spans="1:23" ht="13.5" customHeight="1" x14ac:dyDescent="0.2">
      <c r="A14" s="75"/>
      <c r="B14" s="21" t="s">
        <v>27</v>
      </c>
      <c r="C14" s="20">
        <f t="shared" si="0"/>
        <v>0</v>
      </c>
      <c r="D14" s="20">
        <f t="shared" si="1"/>
        <v>0</v>
      </c>
      <c r="E14" s="20"/>
      <c r="F14" s="20">
        <f t="shared" si="2"/>
        <v>0</v>
      </c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20"/>
      <c r="U14" s="20"/>
      <c r="V14" s="75"/>
    </row>
    <row r="15" spans="1:23" ht="13.5" customHeight="1" x14ac:dyDescent="0.2">
      <c r="A15" s="75"/>
      <c r="B15" s="21" t="s">
        <v>28</v>
      </c>
      <c r="C15" s="20">
        <f t="shared" ref="C15:V15" si="4">C14-C13</f>
        <v>0</v>
      </c>
      <c r="D15" s="20">
        <f t="shared" si="4"/>
        <v>0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</row>
    <row r="16" spans="1:23" ht="13.5" customHeight="1" x14ac:dyDescent="0.2">
      <c r="A16" s="75"/>
      <c r="B16" s="21" t="s">
        <v>29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ht="30.75" customHeight="1" x14ac:dyDescent="0.2">
      <c r="A17" s="23" t="s">
        <v>103</v>
      </c>
      <c r="B17" s="33" t="s">
        <v>58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75"/>
    </row>
    <row r="18" spans="1:22" ht="13.5" customHeight="1" x14ac:dyDescent="0.2">
      <c r="A18" s="75"/>
      <c r="B18" s="21" t="s">
        <v>23</v>
      </c>
      <c r="C18" s="20">
        <f t="shared" ref="C18:C23" si="5">D18+U18+V18</f>
        <v>200</v>
      </c>
      <c r="D18" s="20">
        <f t="shared" ref="D18:D23" si="6">E18+F18+P18+Q18+R18+S18+T18</f>
        <v>0</v>
      </c>
      <c r="E18" s="20"/>
      <c r="F18" s="20">
        <f t="shared" ref="F18:F23" si="7">G18+H18+I18+J18+K18+L18+M18+N18+O18</f>
        <v>0</v>
      </c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20"/>
      <c r="U18" s="20">
        <v>200</v>
      </c>
      <c r="V18" s="75"/>
    </row>
    <row r="19" spans="1:22" ht="13.5" customHeight="1" x14ac:dyDescent="0.2">
      <c r="A19" s="75"/>
      <c r="B19" s="21" t="s">
        <v>24</v>
      </c>
      <c r="C19" s="20">
        <f t="shared" si="5"/>
        <v>0</v>
      </c>
      <c r="D19" s="20">
        <f t="shared" si="6"/>
        <v>0</v>
      </c>
      <c r="E19" s="20"/>
      <c r="F19" s="20">
        <f t="shared" si="7"/>
        <v>0</v>
      </c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</row>
    <row r="20" spans="1:22" ht="13.5" customHeight="1" x14ac:dyDescent="0.2">
      <c r="A20" s="75"/>
      <c r="B20" s="21" t="s">
        <v>25</v>
      </c>
      <c r="C20" s="20">
        <f t="shared" si="5"/>
        <v>-28.8</v>
      </c>
      <c r="D20" s="20">
        <f t="shared" si="6"/>
        <v>0</v>
      </c>
      <c r="E20" s="20"/>
      <c r="F20" s="20">
        <f t="shared" si="7"/>
        <v>0</v>
      </c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20"/>
      <c r="U20" s="20">
        <v>-28.8</v>
      </c>
      <c r="V20" s="75"/>
    </row>
    <row r="21" spans="1:22" ht="13.5" customHeight="1" x14ac:dyDescent="0.2">
      <c r="A21" s="75"/>
      <c r="B21" s="22" t="s">
        <v>38</v>
      </c>
      <c r="C21" s="20">
        <f t="shared" si="5"/>
        <v>-171.2</v>
      </c>
      <c r="D21" s="20">
        <f t="shared" si="6"/>
        <v>0</v>
      </c>
      <c r="E21" s="20"/>
      <c r="F21" s="20">
        <f t="shared" si="7"/>
        <v>0</v>
      </c>
      <c r="G21" s="75"/>
      <c r="H21" s="75"/>
      <c r="I21" s="75"/>
      <c r="J21" s="75"/>
      <c r="K21" s="75"/>
      <c r="L21" s="75"/>
      <c r="M21" s="75"/>
      <c r="N21" s="75"/>
      <c r="O21" s="20"/>
      <c r="P21" s="75"/>
      <c r="Q21" s="75"/>
      <c r="R21" s="75"/>
      <c r="S21" s="75"/>
      <c r="T21" s="75"/>
      <c r="U21" s="20">
        <v>-171.2</v>
      </c>
      <c r="V21" s="75"/>
    </row>
    <row r="22" spans="1:22" ht="13.5" customHeight="1" x14ac:dyDescent="0.2">
      <c r="A22" s="75"/>
      <c r="B22" s="22" t="s">
        <v>26</v>
      </c>
      <c r="C22" s="20">
        <f t="shared" si="5"/>
        <v>0</v>
      </c>
      <c r="D22" s="20">
        <f t="shared" si="6"/>
        <v>0</v>
      </c>
      <c r="E22" s="20">
        <f>E18+E19+E20+E21</f>
        <v>0</v>
      </c>
      <c r="F22" s="20">
        <f t="shared" si="7"/>
        <v>0</v>
      </c>
      <c r="G22" s="20">
        <f t="shared" ref="G22:V22" si="8">G18+G19+G20+G21</f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20">
        <f t="shared" si="8"/>
        <v>0</v>
      </c>
      <c r="N22" s="20">
        <f t="shared" si="8"/>
        <v>0</v>
      </c>
      <c r="O22" s="20">
        <f t="shared" si="8"/>
        <v>0</v>
      </c>
      <c r="P22" s="20">
        <f t="shared" si="8"/>
        <v>0</v>
      </c>
      <c r="Q22" s="20">
        <f t="shared" si="8"/>
        <v>0</v>
      </c>
      <c r="R22" s="20">
        <f t="shared" si="8"/>
        <v>0</v>
      </c>
      <c r="S22" s="20">
        <f t="shared" si="8"/>
        <v>0</v>
      </c>
      <c r="T22" s="20">
        <f t="shared" si="8"/>
        <v>0</v>
      </c>
      <c r="U22" s="20">
        <f t="shared" si="8"/>
        <v>0</v>
      </c>
      <c r="V22" s="20">
        <f t="shared" si="8"/>
        <v>0</v>
      </c>
    </row>
    <row r="23" spans="1:22" ht="13.5" customHeight="1" x14ac:dyDescent="0.2">
      <c r="A23" s="75"/>
      <c r="B23" s="21" t="s">
        <v>27</v>
      </c>
      <c r="C23" s="20">
        <f t="shared" si="5"/>
        <v>0</v>
      </c>
      <c r="D23" s="20">
        <f t="shared" si="6"/>
        <v>0</v>
      </c>
      <c r="E23" s="20"/>
      <c r="F23" s="20">
        <f t="shared" si="7"/>
        <v>0</v>
      </c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20"/>
      <c r="U23" s="20"/>
      <c r="V23" s="75"/>
    </row>
    <row r="24" spans="1:22" ht="12.75" customHeight="1" x14ac:dyDescent="0.2">
      <c r="A24" s="75"/>
      <c r="B24" s="21" t="s">
        <v>28</v>
      </c>
      <c r="C24" s="20">
        <f t="shared" ref="C24:V24" si="9">C23-C22</f>
        <v>0</v>
      </c>
      <c r="D24" s="20">
        <f t="shared" si="9"/>
        <v>0</v>
      </c>
      <c r="E24" s="20">
        <f t="shared" si="9"/>
        <v>0</v>
      </c>
      <c r="F24" s="20">
        <f t="shared" si="9"/>
        <v>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0</v>
      </c>
      <c r="P24" s="20">
        <f t="shared" si="9"/>
        <v>0</v>
      </c>
      <c r="Q24" s="20">
        <f t="shared" si="9"/>
        <v>0</v>
      </c>
      <c r="R24" s="20">
        <f t="shared" si="9"/>
        <v>0</v>
      </c>
      <c r="S24" s="20">
        <f t="shared" si="9"/>
        <v>0</v>
      </c>
      <c r="T24" s="20">
        <f t="shared" si="9"/>
        <v>0</v>
      </c>
      <c r="U24" s="20">
        <f t="shared" si="9"/>
        <v>0</v>
      </c>
      <c r="V24" s="20">
        <f t="shared" si="9"/>
        <v>0</v>
      </c>
    </row>
    <row r="25" spans="1:22" ht="12.75" customHeight="1" x14ac:dyDescent="0.2">
      <c r="A25" s="75"/>
      <c r="B25" s="21" t="s">
        <v>29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ht="18" customHeight="1" x14ac:dyDescent="0.2">
      <c r="A26" s="23" t="s">
        <v>104</v>
      </c>
      <c r="B26" s="33" t="s">
        <v>105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75"/>
    </row>
    <row r="27" spans="1:22" ht="13.5" customHeight="1" x14ac:dyDescent="0.2">
      <c r="A27" s="75"/>
      <c r="B27" s="21" t="s">
        <v>23</v>
      </c>
      <c r="C27" s="20">
        <f t="shared" ref="C27:C32" si="10">D27+U27+V27</f>
        <v>0</v>
      </c>
      <c r="D27" s="20">
        <f t="shared" ref="D27:D32" si="11">E27+F27+P27+Q27+R27+S27+T27</f>
        <v>0</v>
      </c>
      <c r="E27" s="20"/>
      <c r="F27" s="20">
        <f t="shared" ref="F27:F32" si="12">G27+H27+I27+J27+K27+L27+M27+N27+O27</f>
        <v>0</v>
      </c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20"/>
      <c r="V27" s="75"/>
    </row>
    <row r="28" spans="1:22" ht="13.5" customHeight="1" x14ac:dyDescent="0.2">
      <c r="A28" s="75"/>
      <c r="B28" s="21" t="s">
        <v>24</v>
      </c>
      <c r="C28" s="20">
        <f t="shared" si="10"/>
        <v>0</v>
      </c>
      <c r="D28" s="20">
        <f t="shared" si="11"/>
        <v>0</v>
      </c>
      <c r="E28" s="20"/>
      <c r="F28" s="20">
        <f t="shared" si="12"/>
        <v>0</v>
      </c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</row>
    <row r="29" spans="1:22" ht="13.5" customHeight="1" x14ac:dyDescent="0.2">
      <c r="A29" s="75"/>
      <c r="B29" s="21" t="s">
        <v>25</v>
      </c>
      <c r="C29" s="20">
        <f t="shared" si="10"/>
        <v>51.9</v>
      </c>
      <c r="D29" s="20">
        <f t="shared" si="11"/>
        <v>51.9</v>
      </c>
      <c r="E29" s="20"/>
      <c r="F29" s="20">
        <f t="shared" si="12"/>
        <v>0</v>
      </c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>
        <v>51.9</v>
      </c>
      <c r="R29" s="75"/>
      <c r="S29" s="75"/>
      <c r="T29" s="20"/>
      <c r="U29" s="20"/>
      <c r="V29" s="75"/>
    </row>
    <row r="30" spans="1:22" ht="13.5" customHeight="1" x14ac:dyDescent="0.2">
      <c r="A30" s="75"/>
      <c r="B30" s="22" t="s">
        <v>38</v>
      </c>
      <c r="C30" s="20">
        <f t="shared" si="10"/>
        <v>0</v>
      </c>
      <c r="D30" s="20">
        <f t="shared" si="11"/>
        <v>-3</v>
      </c>
      <c r="E30" s="20"/>
      <c r="F30" s="20">
        <f t="shared" si="12"/>
        <v>0</v>
      </c>
      <c r="G30" s="75"/>
      <c r="H30" s="75"/>
      <c r="I30" s="75"/>
      <c r="J30" s="75"/>
      <c r="K30" s="75"/>
      <c r="L30" s="75"/>
      <c r="M30" s="75"/>
      <c r="N30" s="75"/>
      <c r="O30" s="20"/>
      <c r="P30" s="75"/>
      <c r="Q30" s="20">
        <v>-3</v>
      </c>
      <c r="R30" s="75"/>
      <c r="S30" s="75"/>
      <c r="T30" s="75"/>
      <c r="U30" s="20">
        <v>3</v>
      </c>
      <c r="V30" s="75"/>
    </row>
    <row r="31" spans="1:22" ht="13.5" customHeight="1" x14ac:dyDescent="0.2">
      <c r="A31" s="75"/>
      <c r="B31" s="22" t="s">
        <v>26</v>
      </c>
      <c r="C31" s="20">
        <f t="shared" si="10"/>
        <v>51.9</v>
      </c>
      <c r="D31" s="20">
        <f t="shared" si="11"/>
        <v>48.9</v>
      </c>
      <c r="E31" s="20">
        <f>E27+E28+E29+E30</f>
        <v>0</v>
      </c>
      <c r="F31" s="20">
        <f t="shared" si="12"/>
        <v>0</v>
      </c>
      <c r="G31" s="20">
        <f t="shared" ref="G31:V31" si="13">G27+G28+G29+G30</f>
        <v>0</v>
      </c>
      <c r="H31" s="20">
        <f t="shared" si="13"/>
        <v>0</v>
      </c>
      <c r="I31" s="20">
        <f t="shared" si="13"/>
        <v>0</v>
      </c>
      <c r="J31" s="20">
        <f t="shared" si="13"/>
        <v>0</v>
      </c>
      <c r="K31" s="20">
        <f t="shared" si="13"/>
        <v>0</v>
      </c>
      <c r="L31" s="20">
        <f t="shared" si="13"/>
        <v>0</v>
      </c>
      <c r="M31" s="20">
        <f t="shared" si="13"/>
        <v>0</v>
      </c>
      <c r="N31" s="20">
        <f t="shared" si="13"/>
        <v>0</v>
      </c>
      <c r="O31" s="20">
        <f t="shared" si="13"/>
        <v>0</v>
      </c>
      <c r="P31" s="20">
        <f t="shared" si="13"/>
        <v>0</v>
      </c>
      <c r="Q31" s="20">
        <f t="shared" si="13"/>
        <v>48.9</v>
      </c>
      <c r="R31" s="20">
        <f t="shared" si="13"/>
        <v>0</v>
      </c>
      <c r="S31" s="20">
        <f t="shared" si="13"/>
        <v>0</v>
      </c>
      <c r="T31" s="20">
        <f t="shared" si="13"/>
        <v>0</v>
      </c>
      <c r="U31" s="20">
        <f t="shared" si="13"/>
        <v>3</v>
      </c>
      <c r="V31" s="20">
        <f t="shared" si="13"/>
        <v>0</v>
      </c>
    </row>
    <row r="32" spans="1:22" ht="13.5" customHeight="1" x14ac:dyDescent="0.2">
      <c r="A32" s="75"/>
      <c r="B32" s="21" t="s">
        <v>27</v>
      </c>
      <c r="C32" s="20">
        <f t="shared" si="10"/>
        <v>45.9</v>
      </c>
      <c r="D32" s="20">
        <f t="shared" si="11"/>
        <v>43</v>
      </c>
      <c r="E32" s="20"/>
      <c r="F32" s="20">
        <f t="shared" si="12"/>
        <v>0</v>
      </c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20">
        <v>43</v>
      </c>
      <c r="R32" s="75"/>
      <c r="S32" s="75"/>
      <c r="T32" s="20"/>
      <c r="U32" s="20">
        <v>2.9</v>
      </c>
      <c r="V32" s="75"/>
    </row>
    <row r="33" spans="1:22" ht="13.5" customHeight="1" x14ac:dyDescent="0.2">
      <c r="A33" s="75"/>
      <c r="B33" s="21" t="s">
        <v>28</v>
      </c>
      <c r="C33" s="20">
        <f t="shared" ref="C33:V33" si="14">C32-C31</f>
        <v>-6</v>
      </c>
      <c r="D33" s="20">
        <f t="shared" si="14"/>
        <v>-5.8999999999999986</v>
      </c>
      <c r="E33" s="20">
        <f t="shared" si="14"/>
        <v>0</v>
      </c>
      <c r="F33" s="20">
        <f t="shared" si="14"/>
        <v>0</v>
      </c>
      <c r="G33" s="20">
        <f t="shared" si="14"/>
        <v>0</v>
      </c>
      <c r="H33" s="20">
        <f t="shared" si="14"/>
        <v>0</v>
      </c>
      <c r="I33" s="20">
        <f t="shared" si="14"/>
        <v>0</v>
      </c>
      <c r="J33" s="20">
        <f t="shared" si="14"/>
        <v>0</v>
      </c>
      <c r="K33" s="20">
        <f t="shared" si="14"/>
        <v>0</v>
      </c>
      <c r="L33" s="20">
        <f t="shared" si="14"/>
        <v>0</v>
      </c>
      <c r="M33" s="20">
        <f t="shared" si="14"/>
        <v>0</v>
      </c>
      <c r="N33" s="20">
        <f t="shared" si="14"/>
        <v>0</v>
      </c>
      <c r="O33" s="20">
        <f t="shared" si="14"/>
        <v>0</v>
      </c>
      <c r="P33" s="20">
        <f t="shared" si="14"/>
        <v>0</v>
      </c>
      <c r="Q33" s="20">
        <f t="shared" si="14"/>
        <v>-5.8999999999999986</v>
      </c>
      <c r="R33" s="20">
        <f t="shared" si="14"/>
        <v>0</v>
      </c>
      <c r="S33" s="20">
        <f t="shared" si="14"/>
        <v>0</v>
      </c>
      <c r="T33" s="20">
        <f t="shared" si="14"/>
        <v>0</v>
      </c>
      <c r="U33" s="20">
        <f t="shared" si="14"/>
        <v>-0.10000000000000009</v>
      </c>
      <c r="V33" s="20">
        <f t="shared" si="14"/>
        <v>0</v>
      </c>
    </row>
    <row r="34" spans="1:22" ht="13.5" customHeight="1" x14ac:dyDescent="0.2">
      <c r="A34" s="75"/>
      <c r="B34" s="21" t="s">
        <v>29</v>
      </c>
      <c r="C34" s="20">
        <f>C32/C31*100</f>
        <v>88.439306358381501</v>
      </c>
      <c r="D34" s="20">
        <f>D32/D31*100</f>
        <v>87.934560327198369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>
        <f>Q32/Q31*100</f>
        <v>87.934560327198369</v>
      </c>
      <c r="R34" s="20"/>
      <c r="S34" s="20"/>
      <c r="T34" s="20"/>
      <c r="U34" s="20">
        <f>U32/U31*100</f>
        <v>96.666666666666671</v>
      </c>
      <c r="V34" s="20"/>
    </row>
  </sheetData>
  <mergeCells count="16">
    <mergeCell ref="A2:A6"/>
    <mergeCell ref="B2:B6"/>
    <mergeCell ref="C2:C5"/>
    <mergeCell ref="D2:T2"/>
    <mergeCell ref="U2:U5"/>
    <mergeCell ref="G4:O4"/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</mergeCells>
  <pageMargins left="0.17" right="0.2" top="0.17" bottom="0.16" header="0.17" footer="0.16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W30"/>
  <sheetViews>
    <sheetView showZeros="0" zoomScale="110" zoomScaleNormal="110" workbookViewId="0">
      <pane ySplit="6" topLeftCell="A7" activePane="bottomLeft" state="frozen"/>
      <selection activeCell="A21" sqref="A21:V21"/>
      <selection pane="bottomLeft" activeCell="T25" sqref="T25"/>
    </sheetView>
  </sheetViews>
  <sheetFormatPr defaultRowHeight="11.25" x14ac:dyDescent="0.2"/>
  <cols>
    <col min="1" max="1" width="3" style="1" customWidth="1"/>
    <col min="2" max="2" width="30" style="1" customWidth="1"/>
    <col min="3" max="3" width="6.140625" style="2" customWidth="1"/>
    <col min="4" max="4" width="5.85546875" style="2" customWidth="1"/>
    <col min="5" max="5" width="5.28515625" style="2" customWidth="1"/>
    <col min="6" max="6" width="5.42578125" style="2" customWidth="1"/>
    <col min="7" max="7" width="7.28515625" style="2" customWidth="1"/>
    <col min="8" max="9" width="4.85546875" style="2" customWidth="1"/>
    <col min="10" max="10" width="5.7109375" style="2" customWidth="1"/>
    <col min="11" max="11" width="4.7109375" style="2" customWidth="1"/>
    <col min="12" max="12" width="4.85546875" style="2" customWidth="1"/>
    <col min="13" max="13" width="8.42578125" style="2" customWidth="1"/>
    <col min="14" max="14" width="8" style="2" customWidth="1"/>
    <col min="15" max="15" width="8.140625" style="2" customWidth="1"/>
    <col min="16" max="16" width="4.140625" style="2" customWidth="1"/>
    <col min="17" max="17" width="4.85546875" style="2" customWidth="1"/>
    <col min="18" max="19" width="4.140625" style="2" customWidth="1"/>
    <col min="20" max="20" width="5.7109375" style="2" customWidth="1"/>
    <col min="21" max="21" width="5.28515625" style="2" customWidth="1"/>
    <col min="22" max="22" width="4.42578125" style="2" customWidth="1"/>
    <col min="23" max="23" width="9.140625" style="2"/>
    <col min="24" max="16384" width="9.140625" style="1"/>
  </cols>
  <sheetData>
    <row r="1" spans="1:23" ht="12.75" customHeight="1" x14ac:dyDescent="0.2">
      <c r="A1" s="5"/>
      <c r="B1" s="14" t="s">
        <v>183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">
        <v>3</v>
      </c>
    </row>
    <row r="2" spans="1:23" ht="12.75" customHeight="1" x14ac:dyDescent="0.2">
      <c r="A2" s="83" t="s">
        <v>0</v>
      </c>
      <c r="B2" s="83" t="s">
        <v>1</v>
      </c>
      <c r="C2" s="85" t="s">
        <v>22</v>
      </c>
      <c r="D2" s="93" t="s">
        <v>16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85" t="s">
        <v>15</v>
      </c>
      <c r="V2" s="85" t="s">
        <v>21</v>
      </c>
      <c r="W2" s="1"/>
    </row>
    <row r="3" spans="1:23" ht="13.5" customHeight="1" x14ac:dyDescent="0.2">
      <c r="A3" s="106"/>
      <c r="B3" s="106"/>
      <c r="C3" s="107"/>
      <c r="D3" s="85" t="s">
        <v>20</v>
      </c>
      <c r="E3" s="85" t="s">
        <v>2</v>
      </c>
      <c r="F3" s="93" t="s">
        <v>17</v>
      </c>
      <c r="G3" s="93"/>
      <c r="H3" s="93"/>
      <c r="I3" s="93"/>
      <c r="J3" s="93"/>
      <c r="K3" s="93"/>
      <c r="L3" s="93"/>
      <c r="M3" s="93"/>
      <c r="N3" s="93"/>
      <c r="O3" s="93"/>
      <c r="P3" s="85" t="s">
        <v>11</v>
      </c>
      <c r="Q3" s="85" t="s">
        <v>12</v>
      </c>
      <c r="R3" s="85" t="s">
        <v>13</v>
      </c>
      <c r="S3" s="85" t="s">
        <v>14</v>
      </c>
      <c r="T3" s="85" t="s">
        <v>47</v>
      </c>
      <c r="U3" s="107"/>
      <c r="V3" s="107"/>
      <c r="W3" s="1"/>
    </row>
    <row r="4" spans="1:23" ht="13.5" customHeight="1" x14ac:dyDescent="0.2">
      <c r="A4" s="83"/>
      <c r="B4" s="83"/>
      <c r="C4" s="85"/>
      <c r="D4" s="85"/>
      <c r="E4" s="85"/>
      <c r="F4" s="85" t="s">
        <v>19</v>
      </c>
      <c r="G4" s="84" t="s">
        <v>18</v>
      </c>
      <c r="H4" s="84"/>
      <c r="I4" s="84"/>
      <c r="J4" s="84"/>
      <c r="K4" s="84"/>
      <c r="L4" s="84"/>
      <c r="M4" s="84"/>
      <c r="N4" s="84"/>
      <c r="O4" s="84"/>
      <c r="P4" s="85"/>
      <c r="Q4" s="85"/>
      <c r="R4" s="85"/>
      <c r="S4" s="85"/>
      <c r="T4" s="85"/>
      <c r="U4" s="85"/>
      <c r="V4" s="85"/>
      <c r="W4" s="1"/>
    </row>
    <row r="5" spans="1:23" ht="111" customHeight="1" x14ac:dyDescent="0.2">
      <c r="A5" s="83"/>
      <c r="B5" s="83"/>
      <c r="C5" s="85"/>
      <c r="D5" s="85"/>
      <c r="E5" s="85"/>
      <c r="F5" s="85"/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52</v>
      </c>
      <c r="O5" s="3" t="s">
        <v>10</v>
      </c>
      <c r="P5" s="85"/>
      <c r="Q5" s="85"/>
      <c r="R5" s="85"/>
      <c r="S5" s="85"/>
      <c r="T5" s="85"/>
      <c r="U5" s="85"/>
      <c r="V5" s="85"/>
    </row>
    <row r="6" spans="1:23" x14ac:dyDescent="0.2">
      <c r="A6" s="83"/>
      <c r="B6" s="83"/>
      <c r="C6" s="4">
        <v>1</v>
      </c>
      <c r="D6" s="4">
        <v>2</v>
      </c>
      <c r="E6" s="4">
        <v>21</v>
      </c>
      <c r="F6" s="4">
        <v>22</v>
      </c>
      <c r="G6" s="4">
        <v>221</v>
      </c>
      <c r="H6" s="4">
        <v>222</v>
      </c>
      <c r="I6" s="4">
        <v>223</v>
      </c>
      <c r="J6" s="4">
        <v>224</v>
      </c>
      <c r="K6" s="4">
        <v>225</v>
      </c>
      <c r="L6" s="4">
        <v>226</v>
      </c>
      <c r="M6" s="4">
        <v>227</v>
      </c>
      <c r="N6" s="4">
        <v>228</v>
      </c>
      <c r="O6" s="4">
        <v>229</v>
      </c>
      <c r="P6" s="4">
        <v>23</v>
      </c>
      <c r="Q6" s="4">
        <v>24</v>
      </c>
      <c r="R6" s="4">
        <v>25</v>
      </c>
      <c r="S6" s="4">
        <v>26</v>
      </c>
      <c r="T6" s="4">
        <v>27</v>
      </c>
      <c r="U6" s="4">
        <v>28</v>
      </c>
      <c r="V6" s="4">
        <v>29</v>
      </c>
      <c r="W6" s="1"/>
    </row>
    <row r="7" spans="1:23" ht="15.75" customHeight="1" x14ac:dyDescent="0.2">
      <c r="A7" s="4">
        <v>1</v>
      </c>
      <c r="B7" s="4">
        <v>2</v>
      </c>
      <c r="C7" s="4">
        <v>4</v>
      </c>
      <c r="D7" s="4">
        <v>5</v>
      </c>
      <c r="E7" s="4">
        <v>6</v>
      </c>
      <c r="F7" s="4">
        <v>7</v>
      </c>
      <c r="G7" s="4">
        <v>8</v>
      </c>
      <c r="H7" s="4">
        <v>9</v>
      </c>
      <c r="I7" s="4">
        <v>10</v>
      </c>
      <c r="J7" s="4">
        <v>11</v>
      </c>
      <c r="K7" s="4">
        <v>12</v>
      </c>
      <c r="L7" s="4">
        <v>13</v>
      </c>
      <c r="M7" s="4">
        <v>14</v>
      </c>
      <c r="N7" s="4">
        <v>15</v>
      </c>
      <c r="O7" s="4">
        <v>16</v>
      </c>
      <c r="P7" s="4">
        <v>17</v>
      </c>
      <c r="Q7" s="4">
        <v>18</v>
      </c>
      <c r="R7" s="4">
        <v>19</v>
      </c>
      <c r="S7" s="4">
        <v>20</v>
      </c>
      <c r="T7" s="4">
        <v>21</v>
      </c>
      <c r="U7" s="4">
        <v>22</v>
      </c>
      <c r="V7" s="4">
        <v>23</v>
      </c>
    </row>
    <row r="8" spans="1:23" ht="29.25" customHeight="1" x14ac:dyDescent="0.2">
      <c r="A8" s="4"/>
      <c r="B8" s="6" t="s">
        <v>115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4"/>
    </row>
    <row r="9" spans="1:23" ht="12.75" customHeight="1" x14ac:dyDescent="0.2">
      <c r="A9" s="4"/>
      <c r="B9" s="7" t="s">
        <v>23</v>
      </c>
      <c r="C9" s="9">
        <f t="shared" ref="C9:C14" si="0">D9+U9+V9</f>
        <v>1579.5</v>
      </c>
      <c r="D9" s="9">
        <f t="shared" ref="D9:D14" si="1">E9+F9+P9+Q9+R9+S9+T9</f>
        <v>1414.6</v>
      </c>
      <c r="E9" s="9">
        <f>'V.35 კულტ.სპ.'!E9</f>
        <v>0</v>
      </c>
      <c r="F9" s="9">
        <f t="shared" ref="F9:F14" si="2">G9+H9+I9+J9+K9+L9+M9+N9+O9</f>
        <v>61</v>
      </c>
      <c r="G9" s="9">
        <f>'V.35 კულტ.სპ.'!G9</f>
        <v>0</v>
      </c>
      <c r="H9" s="9">
        <f>'V.35 კულტ.სპ.'!H9</f>
        <v>0</v>
      </c>
      <c r="I9" s="9">
        <f>'V.35 კულტ.სპ.'!I9</f>
        <v>0</v>
      </c>
      <c r="J9" s="9">
        <f>'V.35 კულტ.სპ.'!J9</f>
        <v>0</v>
      </c>
      <c r="K9" s="9">
        <f>'V.35 კულტ.სპ.'!K9</f>
        <v>0</v>
      </c>
      <c r="L9" s="9">
        <f>'V.35 კულტ.სპ.'!L9</f>
        <v>0</v>
      </c>
      <c r="M9" s="9">
        <f>'V.35 კულტ.სპ.'!M9</f>
        <v>0</v>
      </c>
      <c r="N9" s="9">
        <f>'V.35 კულტ.სპ.'!N9</f>
        <v>0</v>
      </c>
      <c r="O9" s="9">
        <f>'V.35 კულტ.სპ.'!O9</f>
        <v>61</v>
      </c>
      <c r="P9" s="9">
        <f>'V.35 კულტ.სპ.'!P9</f>
        <v>0</v>
      </c>
      <c r="Q9" s="9">
        <f>'V.35 კულტ.სპ.'!Q9</f>
        <v>1334.6</v>
      </c>
      <c r="R9" s="9">
        <f>'V.35 კულტ.სპ.'!R9</f>
        <v>0</v>
      </c>
      <c r="S9" s="9">
        <f>'V.35 კულტ.სპ.'!S9</f>
        <v>0</v>
      </c>
      <c r="T9" s="9">
        <f>'V.35 კულტ.სპ.'!T9</f>
        <v>19</v>
      </c>
      <c r="U9" s="9">
        <f>'V.35 კულტ.სპ.'!U9</f>
        <v>164.9</v>
      </c>
      <c r="V9" s="9">
        <f>'V.35 კულტ.სპ.'!V9</f>
        <v>0</v>
      </c>
    </row>
    <row r="10" spans="1:23" ht="12.75" customHeight="1" x14ac:dyDescent="0.2">
      <c r="A10" s="4"/>
      <c r="B10" s="7" t="s">
        <v>24</v>
      </c>
      <c r="C10" s="9">
        <f t="shared" si="0"/>
        <v>0</v>
      </c>
      <c r="D10" s="9">
        <f t="shared" si="1"/>
        <v>0</v>
      </c>
      <c r="E10" s="9">
        <f>'V.35 კულტ.სპ.'!E10</f>
        <v>0</v>
      </c>
      <c r="F10" s="9">
        <f t="shared" si="2"/>
        <v>0</v>
      </c>
      <c r="G10" s="9">
        <f>'V.35 კულტ.სპ.'!G10</f>
        <v>0</v>
      </c>
      <c r="H10" s="9">
        <f>'V.35 კულტ.სპ.'!H10</f>
        <v>0</v>
      </c>
      <c r="I10" s="9">
        <f>'V.35 კულტ.სპ.'!I10</f>
        <v>0</v>
      </c>
      <c r="J10" s="9">
        <f>'V.35 კულტ.სპ.'!J10</f>
        <v>0</v>
      </c>
      <c r="K10" s="9">
        <f>'V.35 კულტ.სპ.'!K10</f>
        <v>0</v>
      </c>
      <c r="L10" s="9">
        <f>'V.35 კულტ.სპ.'!L10</f>
        <v>0</v>
      </c>
      <c r="M10" s="9">
        <f>'V.35 კულტ.სპ.'!M10</f>
        <v>0</v>
      </c>
      <c r="N10" s="9">
        <f>'V.35 კულტ.სპ.'!N10</f>
        <v>0</v>
      </c>
      <c r="O10" s="9">
        <f>'V.35 კულტ.სპ.'!O10</f>
        <v>0</v>
      </c>
      <c r="P10" s="9">
        <f>'V.35 კულტ.სპ.'!P10</f>
        <v>0</v>
      </c>
      <c r="Q10" s="9">
        <f>'V.35 კულტ.სპ.'!Q10</f>
        <v>0</v>
      </c>
      <c r="R10" s="9">
        <f>'V.35 კულტ.სპ.'!R10</f>
        <v>0</v>
      </c>
      <c r="S10" s="9">
        <f>'V.35 კულტ.სპ.'!S10</f>
        <v>0</v>
      </c>
      <c r="T10" s="9">
        <f>'V.35 კულტ.სპ.'!T10</f>
        <v>0</v>
      </c>
      <c r="U10" s="9">
        <f>'V.35 კულტ.სპ.'!U10</f>
        <v>0</v>
      </c>
      <c r="V10" s="9">
        <f>'V.35 კულტ.სპ.'!V10</f>
        <v>0</v>
      </c>
    </row>
    <row r="11" spans="1:23" ht="12.75" customHeight="1" x14ac:dyDescent="0.2">
      <c r="A11" s="4"/>
      <c r="B11" s="7" t="s">
        <v>25</v>
      </c>
      <c r="C11" s="9">
        <f t="shared" si="0"/>
        <v>850.8</v>
      </c>
      <c r="D11" s="9">
        <f t="shared" si="1"/>
        <v>-82.000000000000014</v>
      </c>
      <c r="E11" s="9">
        <f>'V.35 კულტ.სპ.'!E11</f>
        <v>0</v>
      </c>
      <c r="F11" s="9">
        <f t="shared" si="2"/>
        <v>-32.1</v>
      </c>
      <c r="G11" s="9">
        <f>'V.35 კულტ.სპ.'!G11</f>
        <v>0</v>
      </c>
      <c r="H11" s="9">
        <f>'V.35 კულტ.სპ.'!H11</f>
        <v>0</v>
      </c>
      <c r="I11" s="9">
        <f>'V.35 კულტ.სპ.'!I11</f>
        <v>0</v>
      </c>
      <c r="J11" s="9">
        <f>'V.35 კულტ.სპ.'!J11</f>
        <v>0</v>
      </c>
      <c r="K11" s="9">
        <f>'V.35 კულტ.სპ.'!K11</f>
        <v>0</v>
      </c>
      <c r="L11" s="9">
        <f>'V.35 კულტ.სპ.'!L11</f>
        <v>0</v>
      </c>
      <c r="M11" s="9">
        <f>'V.35 კულტ.სპ.'!M11</f>
        <v>0</v>
      </c>
      <c r="N11" s="9">
        <f>'V.35 კულტ.სპ.'!N11</f>
        <v>0</v>
      </c>
      <c r="O11" s="9">
        <f>'V.35 კულტ.სპ.'!O11</f>
        <v>-32.1</v>
      </c>
      <c r="P11" s="9">
        <f>'V.35 კულტ.სპ.'!P11</f>
        <v>0</v>
      </c>
      <c r="Q11" s="9">
        <f>'V.35 კულტ.სპ.'!Q11</f>
        <v>-38.700000000000003</v>
      </c>
      <c r="R11" s="9">
        <f>'V.35 კულტ.სპ.'!R11</f>
        <v>0</v>
      </c>
      <c r="S11" s="9">
        <f>'V.35 კულტ.სპ.'!S11</f>
        <v>0</v>
      </c>
      <c r="T11" s="9">
        <f>'V.35 კულტ.სპ.'!T11</f>
        <v>-11.2</v>
      </c>
      <c r="U11" s="9">
        <f>'V.35 კულტ.სპ.'!U11</f>
        <v>932.8</v>
      </c>
      <c r="V11" s="9">
        <f>'V.35 კულტ.სპ.'!V11</f>
        <v>0</v>
      </c>
    </row>
    <row r="12" spans="1:23" ht="12.75" customHeight="1" x14ac:dyDescent="0.2">
      <c r="A12" s="4"/>
      <c r="B12" s="8" t="s">
        <v>38</v>
      </c>
      <c r="C12" s="9">
        <f t="shared" si="0"/>
        <v>235.3</v>
      </c>
      <c r="D12" s="9">
        <f t="shared" si="1"/>
        <v>70.3</v>
      </c>
      <c r="E12" s="9">
        <f>'V.35 კულტ.სპ.'!E12</f>
        <v>0</v>
      </c>
      <c r="F12" s="9">
        <f t="shared" si="2"/>
        <v>0</v>
      </c>
      <c r="G12" s="9">
        <f>'V.35 კულტ.სპ.'!G12</f>
        <v>0</v>
      </c>
      <c r="H12" s="9">
        <f>'V.35 კულტ.სპ.'!H12</f>
        <v>0</v>
      </c>
      <c r="I12" s="9">
        <f>'V.35 კულტ.სპ.'!I12</f>
        <v>0</v>
      </c>
      <c r="J12" s="9">
        <f>'V.35 კულტ.სპ.'!J12</f>
        <v>0</v>
      </c>
      <c r="K12" s="9">
        <f>'V.35 კულტ.სპ.'!K12</f>
        <v>0</v>
      </c>
      <c r="L12" s="9">
        <f>'V.35 კულტ.სპ.'!L12</f>
        <v>0</v>
      </c>
      <c r="M12" s="9">
        <f>'V.35 კულტ.სპ.'!M12</f>
        <v>0</v>
      </c>
      <c r="N12" s="9">
        <f>'V.35 კულტ.სპ.'!N12</f>
        <v>0</v>
      </c>
      <c r="O12" s="9">
        <f>'V.35 კულტ.სპ.'!O12</f>
        <v>0</v>
      </c>
      <c r="P12" s="9">
        <f>'V.35 კულტ.სპ.'!P12</f>
        <v>0</v>
      </c>
      <c r="Q12" s="9">
        <f>'V.35 კულტ.სპ.'!Q12</f>
        <v>70.3</v>
      </c>
      <c r="R12" s="9">
        <f>'V.35 კულტ.სპ.'!R12</f>
        <v>0</v>
      </c>
      <c r="S12" s="9">
        <f>'V.35 კულტ.სპ.'!S12</f>
        <v>0</v>
      </c>
      <c r="T12" s="9">
        <f>'V.35 კულტ.სპ.'!T12</f>
        <v>0</v>
      </c>
      <c r="U12" s="9">
        <f>'V.35 კულტ.სპ.'!U12</f>
        <v>165</v>
      </c>
      <c r="V12" s="9">
        <f>'V.35 კულტ.სპ.'!V12</f>
        <v>0</v>
      </c>
    </row>
    <row r="13" spans="1:23" ht="12.75" customHeight="1" x14ac:dyDescent="0.2">
      <c r="A13" s="4"/>
      <c r="B13" s="8" t="s">
        <v>26</v>
      </c>
      <c r="C13" s="9">
        <f t="shared" si="0"/>
        <v>2665.6</v>
      </c>
      <c r="D13" s="9">
        <f t="shared" si="1"/>
        <v>1402.8999999999999</v>
      </c>
      <c r="E13" s="9">
        <f>E9+E10+E11+E12</f>
        <v>0</v>
      </c>
      <c r="F13" s="9">
        <f t="shared" si="2"/>
        <v>28.9</v>
      </c>
      <c r="G13" s="9">
        <f t="shared" ref="G13:V13" si="3">G9+G10+G11+G12</f>
        <v>0</v>
      </c>
      <c r="H13" s="9">
        <f t="shared" si="3"/>
        <v>0</v>
      </c>
      <c r="I13" s="9">
        <f t="shared" si="3"/>
        <v>0</v>
      </c>
      <c r="J13" s="9">
        <f t="shared" si="3"/>
        <v>0</v>
      </c>
      <c r="K13" s="9">
        <f t="shared" si="3"/>
        <v>0</v>
      </c>
      <c r="L13" s="9">
        <f t="shared" si="3"/>
        <v>0</v>
      </c>
      <c r="M13" s="9">
        <f t="shared" si="3"/>
        <v>0</v>
      </c>
      <c r="N13" s="9">
        <f t="shared" si="3"/>
        <v>0</v>
      </c>
      <c r="O13" s="9">
        <f t="shared" si="3"/>
        <v>28.9</v>
      </c>
      <c r="P13" s="9">
        <f t="shared" si="3"/>
        <v>0</v>
      </c>
      <c r="Q13" s="9">
        <f t="shared" si="3"/>
        <v>1366.1999999999998</v>
      </c>
      <c r="R13" s="9">
        <f t="shared" si="3"/>
        <v>0</v>
      </c>
      <c r="S13" s="9">
        <f t="shared" si="3"/>
        <v>0</v>
      </c>
      <c r="T13" s="9">
        <f t="shared" si="3"/>
        <v>7.8000000000000007</v>
      </c>
      <c r="U13" s="9">
        <f t="shared" si="3"/>
        <v>1262.7</v>
      </c>
      <c r="V13" s="9">
        <f t="shared" si="3"/>
        <v>0</v>
      </c>
    </row>
    <row r="14" spans="1:23" ht="12.75" customHeight="1" x14ac:dyDescent="0.2">
      <c r="A14" s="4"/>
      <c r="B14" s="7" t="s">
        <v>27</v>
      </c>
      <c r="C14" s="9">
        <f t="shared" si="0"/>
        <v>1697.5</v>
      </c>
      <c r="D14" s="9">
        <f t="shared" si="1"/>
        <v>1257</v>
      </c>
      <c r="E14" s="9">
        <f>'V.35 კულტ.სპ.'!E14</f>
        <v>0</v>
      </c>
      <c r="F14" s="9">
        <f t="shared" si="2"/>
        <v>28.9</v>
      </c>
      <c r="G14" s="9">
        <f>'V.35 კულტ.სპ.'!G14</f>
        <v>0</v>
      </c>
      <c r="H14" s="9">
        <f>'V.35 კულტ.სპ.'!H14</f>
        <v>0</v>
      </c>
      <c r="I14" s="9">
        <f>'V.35 კულტ.სპ.'!I14</f>
        <v>0</v>
      </c>
      <c r="J14" s="9">
        <f>'V.35 კულტ.სპ.'!J14</f>
        <v>0</v>
      </c>
      <c r="K14" s="9">
        <f>'V.35 კულტ.სპ.'!K14</f>
        <v>0</v>
      </c>
      <c r="L14" s="9">
        <f>'V.35 კულტ.სპ.'!L14</f>
        <v>0</v>
      </c>
      <c r="M14" s="9">
        <f>'V.35 კულტ.სპ.'!M14</f>
        <v>0</v>
      </c>
      <c r="N14" s="9">
        <f>'V.35 კულტ.სპ.'!N14</f>
        <v>0</v>
      </c>
      <c r="O14" s="9">
        <f>'V.35 კულტ.სპ.'!O14</f>
        <v>28.9</v>
      </c>
      <c r="P14" s="9">
        <f>'V.35 კულტ.სპ.'!P14</f>
        <v>0</v>
      </c>
      <c r="Q14" s="9">
        <f>'V.35 კულტ.სპ.'!Q14</f>
        <v>1220.3999999999999</v>
      </c>
      <c r="R14" s="9">
        <f>'V.35 კულტ.სპ.'!R14</f>
        <v>0</v>
      </c>
      <c r="S14" s="9">
        <f>'V.35 კულტ.სპ.'!S14</f>
        <v>0</v>
      </c>
      <c r="T14" s="9">
        <f>'V.35 კულტ.სპ.'!T14</f>
        <v>7.7</v>
      </c>
      <c r="U14" s="9">
        <f>'V.35 კულტ.სპ.'!U14</f>
        <v>440.5</v>
      </c>
      <c r="V14" s="9">
        <f>'V.35 კულტ.სპ.'!V14</f>
        <v>0</v>
      </c>
    </row>
    <row r="15" spans="1:23" ht="12.75" customHeight="1" x14ac:dyDescent="0.2">
      <c r="A15" s="4"/>
      <c r="B15" s="7" t="s">
        <v>28</v>
      </c>
      <c r="C15" s="9">
        <f t="shared" ref="C15:V15" si="4">C14-C13</f>
        <v>-968.09999999999991</v>
      </c>
      <c r="D15" s="9">
        <f t="shared" si="4"/>
        <v>-145.89999999999986</v>
      </c>
      <c r="E15" s="9">
        <f t="shared" si="4"/>
        <v>0</v>
      </c>
      <c r="F15" s="9">
        <f t="shared" si="4"/>
        <v>0</v>
      </c>
      <c r="G15" s="9">
        <f t="shared" si="4"/>
        <v>0</v>
      </c>
      <c r="H15" s="9">
        <f t="shared" si="4"/>
        <v>0</v>
      </c>
      <c r="I15" s="9">
        <f>I14-I13</f>
        <v>0</v>
      </c>
      <c r="J15" s="9">
        <f t="shared" si="4"/>
        <v>0</v>
      </c>
      <c r="K15" s="9">
        <f t="shared" si="4"/>
        <v>0</v>
      </c>
      <c r="L15" s="9">
        <f t="shared" si="4"/>
        <v>0</v>
      </c>
      <c r="M15" s="9">
        <f t="shared" si="4"/>
        <v>0</v>
      </c>
      <c r="N15" s="9">
        <f t="shared" si="4"/>
        <v>0</v>
      </c>
      <c r="O15" s="9">
        <f t="shared" si="4"/>
        <v>0</v>
      </c>
      <c r="P15" s="9">
        <f t="shared" si="4"/>
        <v>0</v>
      </c>
      <c r="Q15" s="9">
        <f t="shared" si="4"/>
        <v>-145.79999999999995</v>
      </c>
      <c r="R15" s="9">
        <f t="shared" si="4"/>
        <v>0</v>
      </c>
      <c r="S15" s="9">
        <f t="shared" si="4"/>
        <v>0</v>
      </c>
      <c r="T15" s="9">
        <f t="shared" si="4"/>
        <v>-0.10000000000000053</v>
      </c>
      <c r="U15" s="9">
        <f t="shared" si="4"/>
        <v>-822.2</v>
      </c>
      <c r="V15" s="9">
        <f t="shared" si="4"/>
        <v>0</v>
      </c>
    </row>
    <row r="16" spans="1:23" ht="12.75" customHeight="1" x14ac:dyDescent="0.2">
      <c r="A16" s="4"/>
      <c r="B16" s="7" t="s">
        <v>29</v>
      </c>
      <c r="C16" s="9">
        <f>C14/C13*100</f>
        <v>63.681722689075634</v>
      </c>
      <c r="D16" s="9">
        <f>D14/D13*100</f>
        <v>89.600114049468971</v>
      </c>
      <c r="E16" s="9"/>
      <c r="F16" s="9">
        <f>F14/F13*100</f>
        <v>100</v>
      </c>
      <c r="G16" s="9"/>
      <c r="H16" s="9"/>
      <c r="I16" s="9"/>
      <c r="J16" s="9"/>
      <c r="K16" s="9"/>
      <c r="L16" s="9"/>
      <c r="M16" s="9"/>
      <c r="N16" s="9"/>
      <c r="O16" s="9">
        <f>O14/O13*100</f>
        <v>100</v>
      </c>
      <c r="P16" s="9"/>
      <c r="Q16" s="9">
        <f>Q14/Q13*100</f>
        <v>89.328063241106719</v>
      </c>
      <c r="R16" s="9"/>
      <c r="S16" s="9"/>
      <c r="T16" s="9">
        <f>U14/U13*100</f>
        <v>34.885562683139305</v>
      </c>
      <c r="U16" s="9">
        <f>U14/U13*100</f>
        <v>34.885562683139305</v>
      </c>
      <c r="V16" s="9"/>
    </row>
    <row r="17" spans="1:22" ht="27.75" customHeight="1" x14ac:dyDescent="0.2">
      <c r="A17" s="4"/>
      <c r="B17" s="6" t="s">
        <v>116</v>
      </c>
      <c r="C17" s="9"/>
      <c r="D17" s="9"/>
      <c r="E17" s="9"/>
      <c r="F17" s="9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3.5" customHeight="1" x14ac:dyDescent="0.2">
      <c r="A18" s="4"/>
      <c r="B18" s="7" t="s">
        <v>23</v>
      </c>
      <c r="C18" s="9">
        <f t="shared" ref="C18:C23" si="5">D18+U18+V18</f>
        <v>1153.5</v>
      </c>
      <c r="D18" s="9">
        <f t="shared" ref="D18:D23" si="6">E18+F18+P18+Q18+R18+S18+T18</f>
        <v>1153.5</v>
      </c>
      <c r="E18" s="9">
        <f>'VI.52 ჯან'!E9</f>
        <v>0</v>
      </c>
      <c r="F18" s="9">
        <f t="shared" ref="F18:F23" si="7">G18+H18+I18+J18+K18+L18+M18+N18+O18</f>
        <v>20</v>
      </c>
      <c r="G18" s="9">
        <f>'VI.52 ჯან'!G9</f>
        <v>0</v>
      </c>
      <c r="H18" s="9">
        <f>'VI.52 ჯან'!H9</f>
        <v>0</v>
      </c>
      <c r="I18" s="9">
        <f>'VI.52 ჯან'!I9</f>
        <v>0</v>
      </c>
      <c r="J18" s="9">
        <f>'VI.52 ჯან'!J9</f>
        <v>0</v>
      </c>
      <c r="K18" s="9">
        <f>'VI.52 ჯან'!K9</f>
        <v>0</v>
      </c>
      <c r="L18" s="9">
        <f>'VI.52 ჯან'!L9</f>
        <v>0</v>
      </c>
      <c r="M18" s="9">
        <f>'VI.52 ჯან'!M9</f>
        <v>0</v>
      </c>
      <c r="N18" s="9">
        <f>'VI.52 ჯან'!N9</f>
        <v>0</v>
      </c>
      <c r="O18" s="9">
        <f>'VI.52 ჯან'!O9</f>
        <v>20</v>
      </c>
      <c r="P18" s="9">
        <f>'VI.52 ჯან'!P9</f>
        <v>0</v>
      </c>
      <c r="Q18" s="9">
        <f>'VI.52 ჯან'!Q9</f>
        <v>578.70000000000005</v>
      </c>
      <c r="R18" s="9">
        <f>'VI.52 ჯან'!R9</f>
        <v>0</v>
      </c>
      <c r="S18" s="9">
        <f>'VI.52 ჯან'!S9</f>
        <v>550.70000000000005</v>
      </c>
      <c r="T18" s="9">
        <f>'VI.52 ჯან'!T9</f>
        <v>4.0999999999999996</v>
      </c>
      <c r="U18" s="9">
        <f>'VI.52 ჯან'!U9</f>
        <v>0</v>
      </c>
      <c r="V18" s="9">
        <f>'VI.52 ჯან'!V9</f>
        <v>0</v>
      </c>
    </row>
    <row r="19" spans="1:22" ht="13.5" customHeight="1" x14ac:dyDescent="0.2">
      <c r="A19" s="4"/>
      <c r="B19" s="7" t="s">
        <v>24</v>
      </c>
      <c r="C19" s="9">
        <f t="shared" si="5"/>
        <v>45.3</v>
      </c>
      <c r="D19" s="9">
        <f t="shared" si="6"/>
        <v>45.3</v>
      </c>
      <c r="E19" s="9">
        <f>'VI.52 ჯან'!E10</f>
        <v>0</v>
      </c>
      <c r="F19" s="9">
        <f t="shared" si="7"/>
        <v>0</v>
      </c>
      <c r="G19" s="9">
        <f>'VI.52 ჯან'!G10</f>
        <v>0</v>
      </c>
      <c r="H19" s="9">
        <f>'VI.52 ჯან'!H10</f>
        <v>0</v>
      </c>
      <c r="I19" s="9">
        <f>'VI.52 ჯან'!I10</f>
        <v>0</v>
      </c>
      <c r="J19" s="9">
        <f>'VI.52 ჯან'!J10</f>
        <v>0</v>
      </c>
      <c r="K19" s="9">
        <f>'VI.52 ჯან'!K10</f>
        <v>0</v>
      </c>
      <c r="L19" s="9">
        <f>'VI.52 ჯან'!L10</f>
        <v>0</v>
      </c>
      <c r="M19" s="9">
        <f>'VI.52 ჯან'!M10</f>
        <v>0</v>
      </c>
      <c r="N19" s="9">
        <f>'VI.52 ჯან'!N10</f>
        <v>0</v>
      </c>
      <c r="O19" s="9">
        <f>'VI.52 ჯან'!O10</f>
        <v>0</v>
      </c>
      <c r="P19" s="9">
        <f>'VI.52 ჯან'!P10</f>
        <v>0</v>
      </c>
      <c r="Q19" s="9">
        <f>'VI.52 ჯან'!Q10</f>
        <v>12.399999999999999</v>
      </c>
      <c r="R19" s="9">
        <f>'VI.52 ჯან'!R10</f>
        <v>0</v>
      </c>
      <c r="S19" s="9">
        <f>'VI.52 ჯან'!S10</f>
        <v>31.9</v>
      </c>
      <c r="T19" s="9">
        <f>'VI.52 ჯან'!T10</f>
        <v>1</v>
      </c>
      <c r="U19" s="9">
        <f>'VI.52 ჯან'!U10</f>
        <v>0</v>
      </c>
      <c r="V19" s="9">
        <f>'VI.52 ჯან'!V10</f>
        <v>0</v>
      </c>
    </row>
    <row r="20" spans="1:22" ht="13.5" customHeight="1" x14ac:dyDescent="0.2">
      <c r="A20" s="4"/>
      <c r="B20" s="7" t="s">
        <v>25</v>
      </c>
      <c r="C20" s="9">
        <f t="shared" si="5"/>
        <v>68.900000000000006</v>
      </c>
      <c r="D20" s="9">
        <f t="shared" si="6"/>
        <v>68.900000000000006</v>
      </c>
      <c r="E20" s="9">
        <f>'VI.52 ჯან'!E11</f>
        <v>0</v>
      </c>
      <c r="F20" s="9">
        <f t="shared" si="7"/>
        <v>0</v>
      </c>
      <c r="G20" s="9">
        <f>'VI.52 ჯან'!G11</f>
        <v>0</v>
      </c>
      <c r="H20" s="9">
        <f>'VI.52 ჯან'!H11</f>
        <v>0</v>
      </c>
      <c r="I20" s="9">
        <f>'VI.52 ჯან'!I11</f>
        <v>0</v>
      </c>
      <c r="J20" s="9">
        <f>'VI.52 ჯან'!J11</f>
        <v>0</v>
      </c>
      <c r="K20" s="9">
        <f>'VI.52 ჯან'!K11</f>
        <v>0</v>
      </c>
      <c r="L20" s="9">
        <f>'VI.52 ჯან'!L11</f>
        <v>0</v>
      </c>
      <c r="M20" s="9">
        <f>'VI.52 ჯან'!M11</f>
        <v>0</v>
      </c>
      <c r="N20" s="9">
        <f>'VI.52 ჯან'!N11</f>
        <v>0</v>
      </c>
      <c r="O20" s="9">
        <f>'VI.52 ჯან'!O11</f>
        <v>0</v>
      </c>
      <c r="P20" s="9">
        <f>'VI.52 ჯან'!P11</f>
        <v>0</v>
      </c>
      <c r="Q20" s="9">
        <f>'VI.52 ჯან'!Q11</f>
        <v>44</v>
      </c>
      <c r="R20" s="9">
        <f>'VI.52 ჯან'!R11</f>
        <v>0</v>
      </c>
      <c r="S20" s="9">
        <f>'VI.52 ჯან'!S11</f>
        <v>27.9</v>
      </c>
      <c r="T20" s="9">
        <f>'VI.52 ჯან'!T11</f>
        <v>-3</v>
      </c>
      <c r="U20" s="9">
        <f>'VI.52 ჯან'!U11</f>
        <v>0</v>
      </c>
      <c r="V20" s="9">
        <f>'VI.52 ჯან'!V11</f>
        <v>0</v>
      </c>
    </row>
    <row r="21" spans="1:22" ht="13.5" customHeight="1" x14ac:dyDescent="0.2">
      <c r="A21" s="4"/>
      <c r="B21" s="8" t="s">
        <v>38</v>
      </c>
      <c r="C21" s="9">
        <f t="shared" si="5"/>
        <v>87.8</v>
      </c>
      <c r="D21" s="9">
        <f t="shared" si="6"/>
        <v>75.3</v>
      </c>
      <c r="E21" s="9">
        <f>'VI.52 ჯან'!E12</f>
        <v>0</v>
      </c>
      <c r="F21" s="9">
        <f t="shared" si="7"/>
        <v>0</v>
      </c>
      <c r="G21" s="9">
        <f>'VI.52 ჯან'!G12</f>
        <v>0</v>
      </c>
      <c r="H21" s="9">
        <f>'VI.52 ჯან'!H12</f>
        <v>0</v>
      </c>
      <c r="I21" s="9">
        <f>'VI.52 ჯან'!I12</f>
        <v>0</v>
      </c>
      <c r="J21" s="9">
        <f>'VI.52 ჯან'!J12</f>
        <v>0</v>
      </c>
      <c r="K21" s="9">
        <f>'VI.52 ჯან'!K12</f>
        <v>0</v>
      </c>
      <c r="L21" s="9">
        <f>'VI.52 ჯან'!L12</f>
        <v>0</v>
      </c>
      <c r="M21" s="9">
        <f>'VI.52 ჯან'!M12</f>
        <v>0</v>
      </c>
      <c r="N21" s="9">
        <f>'VI.52 ჯან'!N12</f>
        <v>0</v>
      </c>
      <c r="O21" s="9">
        <f>'VI.52 ჯან'!O12</f>
        <v>0</v>
      </c>
      <c r="P21" s="9">
        <f>'VI.52 ჯან'!P12</f>
        <v>0</v>
      </c>
      <c r="Q21" s="9">
        <f>'VI.52 ჯან'!Q12</f>
        <v>13.5</v>
      </c>
      <c r="R21" s="9">
        <f>'VI.52 ჯან'!R12</f>
        <v>0</v>
      </c>
      <c r="S21" s="9">
        <f>'VI.52 ჯან'!S12</f>
        <v>61.8</v>
      </c>
      <c r="T21" s="9">
        <f>'VI.52 ჯან'!T12</f>
        <v>0</v>
      </c>
      <c r="U21" s="9">
        <f>'VI.52 ჯან'!U12</f>
        <v>12.5</v>
      </c>
      <c r="V21" s="9">
        <f>'VI.52 ჯან'!V12</f>
        <v>0</v>
      </c>
    </row>
    <row r="22" spans="1:22" ht="13.5" customHeight="1" x14ac:dyDescent="0.2">
      <c r="A22" s="4"/>
      <c r="B22" s="8" t="s">
        <v>26</v>
      </c>
      <c r="C22" s="9">
        <f t="shared" si="5"/>
        <v>1355.5</v>
      </c>
      <c r="D22" s="9">
        <f t="shared" si="6"/>
        <v>1343</v>
      </c>
      <c r="E22" s="9">
        <f>E18+E19+E20+E21</f>
        <v>0</v>
      </c>
      <c r="F22" s="9">
        <f t="shared" si="7"/>
        <v>20</v>
      </c>
      <c r="G22" s="9">
        <f t="shared" ref="G22:V22" si="8">G18+G19+G20+G21</f>
        <v>0</v>
      </c>
      <c r="H22" s="9">
        <f t="shared" si="8"/>
        <v>0</v>
      </c>
      <c r="I22" s="9">
        <f t="shared" si="8"/>
        <v>0</v>
      </c>
      <c r="J22" s="9">
        <f t="shared" si="8"/>
        <v>0</v>
      </c>
      <c r="K22" s="9">
        <f t="shared" si="8"/>
        <v>0</v>
      </c>
      <c r="L22" s="9">
        <f t="shared" si="8"/>
        <v>0</v>
      </c>
      <c r="M22" s="9">
        <f t="shared" si="8"/>
        <v>0</v>
      </c>
      <c r="N22" s="9">
        <f t="shared" si="8"/>
        <v>0</v>
      </c>
      <c r="O22" s="9">
        <f t="shared" si="8"/>
        <v>20</v>
      </c>
      <c r="P22" s="9">
        <f t="shared" si="8"/>
        <v>0</v>
      </c>
      <c r="Q22" s="9">
        <f t="shared" si="8"/>
        <v>648.6</v>
      </c>
      <c r="R22" s="9">
        <f t="shared" si="8"/>
        <v>0</v>
      </c>
      <c r="S22" s="9">
        <f t="shared" si="8"/>
        <v>672.3</v>
      </c>
      <c r="T22" s="9">
        <f t="shared" si="8"/>
        <v>2.0999999999999996</v>
      </c>
      <c r="U22" s="9">
        <f t="shared" si="8"/>
        <v>12.5</v>
      </c>
      <c r="V22" s="9">
        <f t="shared" si="8"/>
        <v>0</v>
      </c>
    </row>
    <row r="23" spans="1:22" ht="13.5" customHeight="1" x14ac:dyDescent="0.2">
      <c r="A23" s="4"/>
      <c r="B23" s="7" t="s">
        <v>27</v>
      </c>
      <c r="C23" s="9">
        <f t="shared" si="5"/>
        <v>1039.7</v>
      </c>
      <c r="D23" s="9">
        <f t="shared" si="6"/>
        <v>1038.8</v>
      </c>
      <c r="E23" s="9">
        <f>'VI.52 ჯან'!E14</f>
        <v>0</v>
      </c>
      <c r="F23" s="9">
        <f t="shared" si="7"/>
        <v>11.5</v>
      </c>
      <c r="G23" s="9">
        <f>'VI.52 ჯან'!G14</f>
        <v>0</v>
      </c>
      <c r="H23" s="9">
        <f>'VI.52 ჯან'!H14</f>
        <v>0</v>
      </c>
      <c r="I23" s="9">
        <f>'VI.52 ჯან'!I14</f>
        <v>0</v>
      </c>
      <c r="J23" s="9">
        <f>'VI.52 ჯან'!J14</f>
        <v>0</v>
      </c>
      <c r="K23" s="9">
        <f>'VI.52 ჯან'!K14</f>
        <v>0</v>
      </c>
      <c r="L23" s="9">
        <f>'VI.52 ჯან'!L14</f>
        <v>0</v>
      </c>
      <c r="M23" s="9">
        <f>'VI.52 ჯან'!M14</f>
        <v>0</v>
      </c>
      <c r="N23" s="9">
        <f>'VI.52 ჯან'!N14</f>
        <v>0</v>
      </c>
      <c r="O23" s="9">
        <f>'VI.52 ჯან'!O14</f>
        <v>11.5</v>
      </c>
      <c r="P23" s="9">
        <f>'VI.52 ჯან'!P14</f>
        <v>0</v>
      </c>
      <c r="Q23" s="9">
        <f>'VI.52 ჯან'!Q14</f>
        <v>547.59999999999991</v>
      </c>
      <c r="R23" s="9">
        <f>'VI.52 ჯან'!R14</f>
        <v>0</v>
      </c>
      <c r="S23" s="9">
        <f>'VI.52 ჯან'!S14</f>
        <v>478.70000000000005</v>
      </c>
      <c r="T23" s="9">
        <f>'VI.52 ჯან'!T14</f>
        <v>1</v>
      </c>
      <c r="U23" s="9">
        <f>'VI.52 ჯან'!U14</f>
        <v>0.9</v>
      </c>
      <c r="V23" s="9">
        <f>'VI.52 ჯან'!V14</f>
        <v>0</v>
      </c>
    </row>
    <row r="24" spans="1:22" ht="13.5" customHeight="1" x14ac:dyDescent="0.2">
      <c r="A24" s="4"/>
      <c r="B24" s="7" t="s">
        <v>28</v>
      </c>
      <c r="C24" s="9">
        <f t="shared" ref="C24:V24" si="9">C23-C22</f>
        <v>-315.79999999999995</v>
      </c>
      <c r="D24" s="9">
        <f t="shared" si="9"/>
        <v>-304.20000000000005</v>
      </c>
      <c r="E24" s="9">
        <f t="shared" si="9"/>
        <v>0</v>
      </c>
      <c r="F24" s="9">
        <f t="shared" si="9"/>
        <v>-8.5</v>
      </c>
      <c r="G24" s="9">
        <f t="shared" si="9"/>
        <v>0</v>
      </c>
      <c r="H24" s="9">
        <f t="shared" si="9"/>
        <v>0</v>
      </c>
      <c r="I24" s="9">
        <f t="shared" si="9"/>
        <v>0</v>
      </c>
      <c r="J24" s="9">
        <f t="shared" si="9"/>
        <v>0</v>
      </c>
      <c r="K24" s="9">
        <f t="shared" si="9"/>
        <v>0</v>
      </c>
      <c r="L24" s="9">
        <f t="shared" si="9"/>
        <v>0</v>
      </c>
      <c r="M24" s="9">
        <f t="shared" si="9"/>
        <v>0</v>
      </c>
      <c r="N24" s="9">
        <f t="shared" si="9"/>
        <v>0</v>
      </c>
      <c r="O24" s="9">
        <f t="shared" si="9"/>
        <v>-8.5</v>
      </c>
      <c r="P24" s="9">
        <f t="shared" si="9"/>
        <v>0</v>
      </c>
      <c r="Q24" s="9">
        <f t="shared" si="9"/>
        <v>-101.00000000000011</v>
      </c>
      <c r="R24" s="9">
        <f t="shared" si="9"/>
        <v>0</v>
      </c>
      <c r="S24" s="9">
        <f t="shared" si="9"/>
        <v>-193.59999999999991</v>
      </c>
      <c r="T24" s="9">
        <f t="shared" si="9"/>
        <v>-1.0999999999999996</v>
      </c>
      <c r="U24" s="9">
        <f t="shared" si="9"/>
        <v>-11.6</v>
      </c>
      <c r="V24" s="9">
        <f t="shared" si="9"/>
        <v>0</v>
      </c>
    </row>
    <row r="25" spans="1:22" ht="13.5" customHeight="1" x14ac:dyDescent="0.2">
      <c r="A25" s="4"/>
      <c r="B25" s="7" t="s">
        <v>29</v>
      </c>
      <c r="C25" s="9">
        <f>C23/C22*100</f>
        <v>76.702323865732197</v>
      </c>
      <c r="D25" s="9">
        <f>D23/D22*100</f>
        <v>77.349218168279961</v>
      </c>
      <c r="E25" s="9"/>
      <c r="F25" s="9">
        <f>F23/F22*100</f>
        <v>57.499999999999993</v>
      </c>
      <c r="G25" s="9"/>
      <c r="H25" s="9"/>
      <c r="I25" s="9"/>
      <c r="J25" s="9"/>
      <c r="K25" s="9"/>
      <c r="L25" s="9"/>
      <c r="M25" s="9"/>
      <c r="N25" s="9"/>
      <c r="O25" s="9">
        <f>O23/O22*100</f>
        <v>57.499999999999993</v>
      </c>
      <c r="P25" s="9"/>
      <c r="Q25" s="9">
        <f>Q23/Q22*100</f>
        <v>84.427998766574149</v>
      </c>
      <c r="R25" s="9"/>
      <c r="S25" s="9">
        <f>S23/S22*100</f>
        <v>71.203331845902142</v>
      </c>
      <c r="T25" s="9">
        <f>T23/T22*100</f>
        <v>47.619047619047628</v>
      </c>
      <c r="U25" s="9">
        <f>U23/U22*100</f>
        <v>7.2000000000000011</v>
      </c>
      <c r="V25" s="9"/>
    </row>
    <row r="30" spans="1:22" ht="13.5" x14ac:dyDescent="0.2">
      <c r="B30" s="25" t="s">
        <v>156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05" t="s">
        <v>57</v>
      </c>
      <c r="R30" s="105"/>
      <c r="S30" s="105"/>
      <c r="T30" s="105"/>
      <c r="U30" s="105"/>
    </row>
  </sheetData>
  <mergeCells count="17">
    <mergeCell ref="Q30:U30"/>
    <mergeCell ref="A2:A6"/>
    <mergeCell ref="V2:V5"/>
    <mergeCell ref="S3:S5"/>
    <mergeCell ref="T3:T5"/>
    <mergeCell ref="U2:U5"/>
    <mergeCell ref="B2:B6"/>
    <mergeCell ref="C2:C5"/>
    <mergeCell ref="F3:O3"/>
    <mergeCell ref="G4:O4"/>
    <mergeCell ref="D2:T2"/>
    <mergeCell ref="D3:D5"/>
    <mergeCell ref="E3:E5"/>
    <mergeCell ref="F4:F5"/>
    <mergeCell ref="P3:P5"/>
    <mergeCell ref="Q3:Q5"/>
    <mergeCell ref="R3:R5"/>
  </mergeCells>
  <phoneticPr fontId="1" type="noConversion"/>
  <pageMargins left="0.17" right="0.24" top="0.19" bottom="0.16" header="0.17" footer="0.16"/>
  <pageSetup paperSize="9" orientation="landscape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4"/>
  <sheetViews>
    <sheetView showZeros="0" zoomScale="110" zoomScaleNormal="110" workbookViewId="0">
      <pane xSplit="2" ySplit="5" topLeftCell="C6" activePane="bottomRight" state="frozen"/>
      <selection activeCell="C35" sqref="C35"/>
      <selection pane="topRight" activeCell="C35" sqref="C35"/>
      <selection pane="bottomLeft" activeCell="C35" sqref="C35"/>
      <selection pane="bottomRight" activeCell="C32" sqref="C32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6.8554687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9" width="4.140625" style="19" customWidth="1"/>
    <col min="20" max="20" width="5.140625" style="19" customWidth="1"/>
    <col min="21" max="21" width="5.28515625" style="19" customWidth="1"/>
    <col min="22" max="22" width="4.42578125" style="19" customWidth="1"/>
    <col min="23" max="23" width="0" style="19" hidden="1" customWidth="1"/>
    <col min="24" max="16384" width="9.140625" style="18"/>
  </cols>
  <sheetData>
    <row r="1" spans="1:23" ht="11.25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27</v>
      </c>
    </row>
    <row r="2" spans="1:23" ht="12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1.2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2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41" t="s">
        <v>3</v>
      </c>
      <c r="H5" s="41" t="s">
        <v>4</v>
      </c>
      <c r="I5" s="41" t="s">
        <v>5</v>
      </c>
      <c r="J5" s="41" t="s">
        <v>6</v>
      </c>
      <c r="K5" s="41" t="s">
        <v>7</v>
      </c>
      <c r="L5" s="41" t="s">
        <v>8</v>
      </c>
      <c r="M5" s="41" t="s">
        <v>9</v>
      </c>
      <c r="N5" s="41" t="s">
        <v>52</v>
      </c>
      <c r="O5" s="41" t="s">
        <v>10</v>
      </c>
      <c r="P5" s="111"/>
      <c r="Q5" s="111"/>
      <c r="R5" s="111"/>
      <c r="S5" s="111"/>
      <c r="T5" s="111"/>
      <c r="U5" s="111"/>
      <c r="V5" s="111"/>
    </row>
    <row r="6" spans="1:23" ht="10.5" customHeight="1" x14ac:dyDescent="0.2">
      <c r="A6" s="110"/>
      <c r="B6" s="110"/>
      <c r="C6" s="40">
        <v>1</v>
      </c>
      <c r="D6" s="40">
        <v>2</v>
      </c>
      <c r="E6" s="40">
        <v>21</v>
      </c>
      <c r="F6" s="40">
        <v>22</v>
      </c>
      <c r="G6" s="40">
        <v>221</v>
      </c>
      <c r="H6" s="40">
        <v>222</v>
      </c>
      <c r="I6" s="40">
        <v>223</v>
      </c>
      <c r="J6" s="40">
        <v>224</v>
      </c>
      <c r="K6" s="40">
        <v>225</v>
      </c>
      <c r="L6" s="40">
        <v>226</v>
      </c>
      <c r="M6" s="40">
        <v>227</v>
      </c>
      <c r="N6" s="40">
        <v>228</v>
      </c>
      <c r="O6" s="40">
        <v>229</v>
      </c>
      <c r="P6" s="40">
        <v>23</v>
      </c>
      <c r="Q6" s="40">
        <v>24</v>
      </c>
      <c r="R6" s="40">
        <v>25</v>
      </c>
      <c r="S6" s="40">
        <v>26</v>
      </c>
      <c r="T6" s="40">
        <v>27</v>
      </c>
      <c r="U6" s="40">
        <v>28</v>
      </c>
      <c r="V6" s="40">
        <v>29</v>
      </c>
      <c r="W6" s="18"/>
    </row>
    <row r="7" spans="1:23" ht="10.5" customHeight="1" x14ac:dyDescent="0.2">
      <c r="A7" s="40">
        <v>1</v>
      </c>
      <c r="B7" s="40">
        <v>2</v>
      </c>
      <c r="C7" s="40">
        <v>4</v>
      </c>
      <c r="D7" s="40">
        <v>5</v>
      </c>
      <c r="E7" s="40">
        <v>6</v>
      </c>
      <c r="F7" s="40">
        <v>7</v>
      </c>
      <c r="G7" s="40">
        <v>8</v>
      </c>
      <c r="H7" s="40">
        <v>9</v>
      </c>
      <c r="I7" s="40">
        <v>10</v>
      </c>
      <c r="J7" s="40">
        <v>11</v>
      </c>
      <c r="K7" s="40">
        <v>12</v>
      </c>
      <c r="L7" s="40">
        <v>13</v>
      </c>
      <c r="M7" s="40">
        <v>14</v>
      </c>
      <c r="N7" s="40">
        <v>15</v>
      </c>
      <c r="O7" s="40">
        <v>16</v>
      </c>
      <c r="P7" s="40">
        <v>17</v>
      </c>
      <c r="Q7" s="40">
        <v>18</v>
      </c>
      <c r="R7" s="40">
        <v>19</v>
      </c>
      <c r="S7" s="40">
        <v>20</v>
      </c>
      <c r="T7" s="40">
        <v>21</v>
      </c>
      <c r="U7" s="40">
        <v>22</v>
      </c>
      <c r="V7" s="40">
        <v>23</v>
      </c>
    </row>
    <row r="8" spans="1:23" ht="20.25" customHeight="1" x14ac:dyDescent="0.2">
      <c r="A8" s="23"/>
      <c r="B8" s="24" t="s">
        <v>106</v>
      </c>
      <c r="C8" s="20"/>
      <c r="D8" s="20"/>
      <c r="E8" s="20"/>
      <c r="F8" s="2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</row>
    <row r="9" spans="1:23" ht="13.5" customHeight="1" x14ac:dyDescent="0.2">
      <c r="A9" s="40"/>
      <c r="B9" s="21" t="s">
        <v>23</v>
      </c>
      <c r="C9" s="20">
        <f t="shared" ref="C9:C14" si="0">D9+U9+V9</f>
        <v>798.69999999999993</v>
      </c>
      <c r="D9" s="20">
        <f t="shared" ref="D9:D14" si="1">E9+F9+P9+Q9+R9+S9+T9</f>
        <v>798.69999999999993</v>
      </c>
      <c r="E9" s="20">
        <f>E18+E27+'III.28 გამწ'!E9+'III.29 ცხოვ'!E18+'III.29 ცხოვ'!E27+'III.30 კაპარჭ'!E9</f>
        <v>0</v>
      </c>
      <c r="F9" s="20">
        <f t="shared" ref="F9:F14" si="2">G9+H9+I9+J9+K9+L9+M9+N9+O9</f>
        <v>798.69999999999993</v>
      </c>
      <c r="G9" s="20">
        <f>G18+G27+'III.28 გამწ'!G9+'III.29 ცხოვ'!G18+'III.29 ცხოვ'!G27+'III.30 კაპარჭ'!G9</f>
        <v>0</v>
      </c>
      <c r="H9" s="20">
        <f>H18+H27+'III.28 გამწ'!H9+'III.29 ცხოვ'!H18+'III.29 ცხოვ'!H27+'III.30 კაპარჭ'!H9</f>
        <v>0</v>
      </c>
      <c r="I9" s="20">
        <f>I18+I27+'III.28 გამწ'!I9+'III.29 ცხოვ'!I18+'III.29 ცხოვ'!I27+'III.30 კაპარჭ'!I9</f>
        <v>0</v>
      </c>
      <c r="J9" s="20">
        <f>J18+J27+'III.28 გამწ'!J9+'III.29 ცხოვ'!J18+'III.29 ცხოვ'!J27+'III.30 კაპარჭ'!J9</f>
        <v>0</v>
      </c>
      <c r="K9" s="20">
        <f>K18+K27+'III.28 გამწ'!K9+'III.29 ცხოვ'!K18+'III.29 ცხოვ'!K27+'III.30 კაპარჭ'!K9</f>
        <v>0</v>
      </c>
      <c r="L9" s="20">
        <f>L18+L27+'III.28 გამწ'!L9+'III.29 ცხოვ'!L18+'III.29 ცხოვ'!L27+'III.30 კაპარჭ'!L9</f>
        <v>0</v>
      </c>
      <c r="M9" s="20">
        <f>M18+M27+'III.28 გამწ'!M9+'III.29 ცხოვ'!M18+'III.29 ცხოვ'!M27+'III.30 კაპარჭ'!M9</f>
        <v>0</v>
      </c>
      <c r="N9" s="20">
        <f>N18+N27+'III.28 გამწ'!N9+'III.29 ცხოვ'!N18+'III.29 ცხოვ'!N27+'III.30 კაპარჭ'!N9</f>
        <v>0</v>
      </c>
      <c r="O9" s="20">
        <f>O18+O27+'III.28 გამწ'!O9+'III.29 ცხოვ'!O18+'III.29 ცხოვ'!O27+'III.30 კაპარჭ'!O9</f>
        <v>798.69999999999993</v>
      </c>
      <c r="P9" s="20">
        <f>P18+P27+'III.28 გამწ'!P9+'III.29 ცხოვ'!P18+'III.29 ცხოვ'!P27+'III.30 კაპარჭ'!P9</f>
        <v>0</v>
      </c>
      <c r="Q9" s="20">
        <f>Q18+Q27+'III.28 გამწ'!Q9+'III.29 ცხოვ'!Q18+'III.29 ცხოვ'!Q27+'III.30 კაპარჭ'!Q9</f>
        <v>0</v>
      </c>
      <c r="R9" s="20">
        <f>R18+R27+'III.28 გამწ'!R9+'III.29 ცხოვ'!R18+'III.29 ცხოვ'!R27+'III.30 კაპარჭ'!R9</f>
        <v>0</v>
      </c>
      <c r="S9" s="20">
        <f>S18+S27+'III.28 გამწ'!S9+'III.29 ცხოვ'!S18+'III.29 ცხოვ'!S27+'III.30 კაპარჭ'!S9</f>
        <v>0</v>
      </c>
      <c r="T9" s="20">
        <f>T18+T27+'III.28 გამწ'!T9+'III.29 ცხოვ'!T18+'III.29 ცხოვ'!T27+'III.30 კაპარჭ'!T9</f>
        <v>0</v>
      </c>
      <c r="U9" s="20">
        <f>U18+U27+'III.28 გამწ'!U9+'III.29 ცხოვ'!U18+'III.29 ცხოვ'!U27+'III.30 კაპარჭ'!U9</f>
        <v>0</v>
      </c>
      <c r="V9" s="20">
        <f>V18+V27+'III.28 გამწ'!V9+'III.29 ცხოვ'!V18+'III.29 ცხოვ'!V27+'III.30 კაპარჭ'!V9</f>
        <v>0</v>
      </c>
    </row>
    <row r="10" spans="1:23" ht="13.5" customHeight="1" x14ac:dyDescent="0.2">
      <c r="A10" s="40"/>
      <c r="B10" s="21" t="s">
        <v>24</v>
      </c>
      <c r="C10" s="20">
        <f t="shared" si="0"/>
        <v>0</v>
      </c>
      <c r="D10" s="20">
        <f t="shared" si="1"/>
        <v>0</v>
      </c>
      <c r="E10" s="20">
        <f>E19+E28+'III.28 გამწ'!E10+'III.29 ცხოვ'!E19+'III.29 ცხოვ'!E28+'III.30 კაპარჭ'!E10</f>
        <v>0</v>
      </c>
      <c r="F10" s="20">
        <f t="shared" si="2"/>
        <v>0</v>
      </c>
      <c r="G10" s="20">
        <f>G19+G28+'III.28 გამწ'!G10+'III.29 ცხოვ'!G19+'III.29 ცხოვ'!G28+'III.30 კაპარჭ'!G10</f>
        <v>0</v>
      </c>
      <c r="H10" s="20">
        <f>H19+H28+'III.28 გამწ'!H10+'III.29 ცხოვ'!H19+'III.29 ცხოვ'!H28+'III.30 კაპარჭ'!H10</f>
        <v>0</v>
      </c>
      <c r="I10" s="20">
        <f>I19+I28+'III.28 გამწ'!I10+'III.29 ცხოვ'!I19+'III.29 ცხოვ'!I28+'III.30 კაპარჭ'!I10</f>
        <v>0</v>
      </c>
      <c r="J10" s="20">
        <f>J19+J28+'III.28 გამწ'!J10+'III.29 ცხოვ'!J19+'III.29 ცხოვ'!J28+'III.30 კაპარჭ'!J10</f>
        <v>0</v>
      </c>
      <c r="K10" s="20">
        <f>K19+K28+'III.28 გამწ'!K10+'III.29 ცხოვ'!K19+'III.29 ცხოვ'!K28+'III.30 კაპარჭ'!K10</f>
        <v>0</v>
      </c>
      <c r="L10" s="20">
        <f>L19+L28+'III.28 გამწ'!L10+'III.29 ცხოვ'!L19+'III.29 ცხოვ'!L28+'III.30 კაპარჭ'!L10</f>
        <v>0</v>
      </c>
      <c r="M10" s="20">
        <f>M19+M28+'III.28 გამწ'!M10+'III.29 ცხოვ'!M19+'III.29 ცხოვ'!M28+'III.30 კაპარჭ'!M10</f>
        <v>0</v>
      </c>
      <c r="N10" s="20">
        <f>N19+N28+'III.28 გამწ'!N10+'III.29 ცხოვ'!N19+'III.29 ცხოვ'!N28+'III.30 კაპარჭ'!N10</f>
        <v>0</v>
      </c>
      <c r="O10" s="20">
        <f>O19+O28+'III.28 გამწ'!O10+'III.29 ცხოვ'!O19+'III.29 ცხოვ'!O28+'III.30 კაპარჭ'!O10</f>
        <v>0</v>
      </c>
      <c r="P10" s="20">
        <f>P19+P28+'III.28 გამწ'!P10+'III.29 ცხოვ'!P19+'III.29 ცხოვ'!P28+'III.30 კაპარჭ'!P10</f>
        <v>0</v>
      </c>
      <c r="Q10" s="20">
        <f>Q19+Q28+'III.28 გამწ'!Q10+'III.29 ცხოვ'!Q19+'III.29 ცხოვ'!Q28+'III.30 კაპარჭ'!Q10</f>
        <v>0</v>
      </c>
      <c r="R10" s="20">
        <f>R19+R28+'III.28 გამწ'!R10+'III.29 ცხოვ'!R19+'III.29 ცხოვ'!R28+'III.30 კაპარჭ'!R10</f>
        <v>0</v>
      </c>
      <c r="S10" s="20">
        <f>S19+S28+'III.28 გამწ'!S10+'III.29 ცხოვ'!S19+'III.29 ცხოვ'!S28+'III.30 კაპარჭ'!S10</f>
        <v>0</v>
      </c>
      <c r="T10" s="20">
        <f>T19+T28+'III.28 გამწ'!T10+'III.29 ცხოვ'!T19+'III.29 ცხოვ'!T28+'III.30 კაპარჭ'!T10</f>
        <v>0</v>
      </c>
      <c r="U10" s="20">
        <f>U19+U28+'III.28 გამწ'!U10+'III.29 ცხოვ'!U19+'III.29 ცხოვ'!U28+'III.30 კაპარჭ'!U10</f>
        <v>0</v>
      </c>
      <c r="V10" s="20">
        <f>V19+V28+'III.28 გამწ'!V10+'III.29 ცხოვ'!V19+'III.29 ცხოვ'!V28+'III.30 კაპარჭ'!V10</f>
        <v>0</v>
      </c>
    </row>
    <row r="11" spans="1:23" ht="13.5" customHeight="1" x14ac:dyDescent="0.2">
      <c r="A11" s="40"/>
      <c r="B11" s="21" t="s">
        <v>25</v>
      </c>
      <c r="C11" s="20">
        <f t="shared" si="0"/>
        <v>546.1</v>
      </c>
      <c r="D11" s="20">
        <f t="shared" si="1"/>
        <v>443.1</v>
      </c>
      <c r="E11" s="20">
        <f>E20+E29+'III.28 გამწ'!E11+'III.29 ცხოვ'!E20+'III.29 ცხოვ'!E29+'III.30 კაპარჭ'!E11</f>
        <v>0</v>
      </c>
      <c r="F11" s="20">
        <f t="shared" si="2"/>
        <v>441.3</v>
      </c>
      <c r="G11" s="20">
        <f>G20+G29+'III.28 გამწ'!G11+'III.29 ცხოვ'!G20+'III.29 ცხოვ'!G29+'III.30 კაპარჭ'!G11</f>
        <v>0</v>
      </c>
      <c r="H11" s="20">
        <f>H20+H29+'III.28 გამწ'!H11+'III.29 ცხოვ'!H20+'III.29 ცხოვ'!H29+'III.30 კაპარჭ'!H11</f>
        <v>0</v>
      </c>
      <c r="I11" s="20">
        <f>I20+I29+'III.28 გამწ'!I11+'III.29 ცხოვ'!I20+'III.29 ცხოვ'!I29+'III.30 კაპარჭ'!I11</f>
        <v>0</v>
      </c>
      <c r="J11" s="20">
        <f>J20+J29+'III.28 გამწ'!J11+'III.29 ცხოვ'!J20+'III.29 ცხოვ'!J29+'III.30 კაპარჭ'!J11</f>
        <v>0</v>
      </c>
      <c r="K11" s="20">
        <f>K20+K29+'III.28 გამწ'!K11+'III.29 ცხოვ'!K20+'III.29 ცხოვ'!K29+'III.30 კაპარჭ'!K11</f>
        <v>0</v>
      </c>
      <c r="L11" s="20">
        <f>L20+L29+'III.28 გამწ'!L11+'III.29 ცხოვ'!L20+'III.29 ცხოვ'!L29+'III.30 კაპარჭ'!L11</f>
        <v>0</v>
      </c>
      <c r="M11" s="20">
        <f>M20+M29+'III.28 გამწ'!M11+'III.29 ცხოვ'!M20+'III.29 ცხოვ'!M29+'III.30 კაპარჭ'!M11</f>
        <v>0</v>
      </c>
      <c r="N11" s="20">
        <f>N20+N29+'III.28 გამწ'!N11+'III.29 ცხოვ'!N20+'III.29 ცხოვ'!N29+'III.30 კაპარჭ'!N11</f>
        <v>0</v>
      </c>
      <c r="O11" s="20">
        <f>O20+O29+'III.28 გამწ'!O11+'III.29 ცხოვ'!O20+'III.29 ცხოვ'!O29+'III.30 კაპარჭ'!O11</f>
        <v>441.3</v>
      </c>
      <c r="P11" s="20">
        <f>P20+P29+'III.28 გამწ'!P11+'III.29 ცხოვ'!P20+'III.29 ცხოვ'!P29+'III.30 კაპარჭ'!P11</f>
        <v>0</v>
      </c>
      <c r="Q11" s="20">
        <f>Q20+Q29+'III.28 გამწ'!Q11+'III.29 ცხოვ'!Q20+'III.29 ცხოვ'!Q29+'III.30 კაპარჭ'!Q11</f>
        <v>0</v>
      </c>
      <c r="R11" s="20">
        <f>R20+R29+'III.28 გამწ'!R11+'III.29 ცხოვ'!R20+'III.29 ცხოვ'!R29+'III.30 კაპარჭ'!R11</f>
        <v>0</v>
      </c>
      <c r="S11" s="20">
        <f>S20+S29+'III.28 გამწ'!S11+'III.29 ცხოვ'!S20+'III.29 ცხოვ'!S29+'III.30 კაპარჭ'!S11</f>
        <v>0</v>
      </c>
      <c r="T11" s="20">
        <f>T20+T29+'III.28 გამწ'!T11+'III.29 ცხოვ'!T20+'III.29 ცხოვ'!T29+'III.30 კაპარჭ'!T11</f>
        <v>1.8000000000000003</v>
      </c>
      <c r="U11" s="20">
        <f>U20+U29+'III.28 გამწ'!U11+'III.29 ცხოვ'!U20+'III.29 ცხოვ'!U29+'III.30 კაპარჭ'!U11</f>
        <v>103</v>
      </c>
      <c r="V11" s="20">
        <f>V20+V29+'III.28 გამწ'!V11+'III.29 ცხოვ'!V20+'III.29 ცხოვ'!V29+'III.30 კაპარჭ'!V11</f>
        <v>0</v>
      </c>
    </row>
    <row r="12" spans="1:23" ht="13.5" customHeight="1" x14ac:dyDescent="0.2">
      <c r="A12" s="40"/>
      <c r="B12" s="22" t="s">
        <v>38</v>
      </c>
      <c r="C12" s="20">
        <f t="shared" si="0"/>
        <v>0</v>
      </c>
      <c r="D12" s="20">
        <f t="shared" si="1"/>
        <v>0</v>
      </c>
      <c r="E12" s="20">
        <f>E21+E30+'III.28 გამწ'!E12+'III.29 ცხოვ'!E21+'III.29 ცხოვ'!E30+'III.30 კაპარჭ'!E12</f>
        <v>0</v>
      </c>
      <c r="F12" s="20">
        <f t="shared" si="2"/>
        <v>0</v>
      </c>
      <c r="G12" s="20">
        <f>G21+G30+'III.28 გამწ'!G12+'III.29 ცხოვ'!G21+'III.29 ცხოვ'!G30+'III.30 კაპარჭ'!G12</f>
        <v>0</v>
      </c>
      <c r="H12" s="20">
        <f>H21+H30+'III.28 გამწ'!H12+'III.29 ცხოვ'!H21+'III.29 ცხოვ'!H30+'III.30 კაპარჭ'!H12</f>
        <v>0</v>
      </c>
      <c r="I12" s="20">
        <f>I21+I30+'III.28 გამწ'!I12+'III.29 ცხოვ'!I21+'III.29 ცხოვ'!I30+'III.30 კაპარჭ'!I12</f>
        <v>0</v>
      </c>
      <c r="J12" s="20">
        <f>J21+J30+'III.28 გამწ'!J12+'III.29 ცხოვ'!J21+'III.29 ცხოვ'!J30+'III.30 კაპარჭ'!J12</f>
        <v>0</v>
      </c>
      <c r="K12" s="20">
        <f>K21+K30+'III.28 გამწ'!K12+'III.29 ცხოვ'!K21+'III.29 ცხოვ'!K30+'III.30 კაპარჭ'!K12</f>
        <v>0</v>
      </c>
      <c r="L12" s="20">
        <f>L21+L30+'III.28 გამწ'!L12+'III.29 ცხოვ'!L21+'III.29 ცხოვ'!L30+'III.30 კაპარჭ'!L12</f>
        <v>0</v>
      </c>
      <c r="M12" s="20">
        <f>M21+M30+'III.28 გამწ'!M12+'III.29 ცხოვ'!M21+'III.29 ცხოვ'!M30+'III.30 კაპარჭ'!M12</f>
        <v>0</v>
      </c>
      <c r="N12" s="20">
        <f>N21+N30+'III.28 გამწ'!N12+'III.29 ცხოვ'!N21+'III.29 ცხოვ'!N30+'III.30 კაპარჭ'!N12</f>
        <v>0</v>
      </c>
      <c r="O12" s="20">
        <f>O21+O30+'III.28 გამწ'!O12+'III.29 ცხოვ'!O21+'III.29 ცხოვ'!O30+'III.30 კაპარჭ'!O12</f>
        <v>0</v>
      </c>
      <c r="P12" s="20">
        <f>P21+P30+'III.28 გამწ'!P12+'III.29 ცხოვ'!P21+'III.29 ცხოვ'!P30+'III.30 კაპარჭ'!P12</f>
        <v>0</v>
      </c>
      <c r="Q12" s="20">
        <f>Q21+Q30+'III.28 გამწ'!Q12+'III.29 ცხოვ'!Q21+'III.29 ცხოვ'!Q30+'III.30 კაპარჭ'!Q12</f>
        <v>0</v>
      </c>
      <c r="R12" s="20">
        <f>R21+R30+'III.28 გამწ'!R12+'III.29 ცხოვ'!R21+'III.29 ცხოვ'!R30+'III.30 კაპარჭ'!R12</f>
        <v>0</v>
      </c>
      <c r="S12" s="20">
        <f>S21+S30+'III.28 გამწ'!S12+'III.29 ცხოვ'!S21+'III.29 ცხოვ'!S30+'III.30 კაპარჭ'!S12</f>
        <v>0</v>
      </c>
      <c r="T12" s="20">
        <f>T21+T30+'III.28 გამწ'!T12+'III.29 ცხოვ'!T21+'III.29 ცხოვ'!T30+'III.30 კაპარჭ'!T12</f>
        <v>0</v>
      </c>
      <c r="U12" s="20">
        <f>U21+U30+'III.28 გამწ'!U12+'III.29 ცხოვ'!U21+'III.29 ცხოვ'!U30+'III.30 კაპარჭ'!U12</f>
        <v>0</v>
      </c>
      <c r="V12" s="20">
        <f>V21+V30+'III.28 გამწ'!V12+'III.29 ცხოვ'!V21+'III.29 ცხოვ'!V30+'III.30 კაპარჭ'!V12</f>
        <v>0</v>
      </c>
    </row>
    <row r="13" spans="1:23" ht="13.5" customHeight="1" x14ac:dyDescent="0.2">
      <c r="A13" s="40"/>
      <c r="B13" s="22" t="s">
        <v>26</v>
      </c>
      <c r="C13" s="20">
        <f t="shared" si="0"/>
        <v>1344.8</v>
      </c>
      <c r="D13" s="20">
        <f t="shared" si="1"/>
        <v>1241.8</v>
      </c>
      <c r="E13" s="20">
        <f>E9+E10+E11+E12</f>
        <v>0</v>
      </c>
      <c r="F13" s="20">
        <f t="shared" si="2"/>
        <v>1240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1240</v>
      </c>
      <c r="P13" s="20">
        <f t="shared" si="3"/>
        <v>0</v>
      </c>
      <c r="Q13" s="20">
        <f t="shared" si="3"/>
        <v>0</v>
      </c>
      <c r="R13" s="20">
        <f t="shared" si="3"/>
        <v>0</v>
      </c>
      <c r="S13" s="20">
        <f t="shared" si="3"/>
        <v>0</v>
      </c>
      <c r="T13" s="20">
        <f t="shared" si="3"/>
        <v>1.8000000000000003</v>
      </c>
      <c r="U13" s="20">
        <f t="shared" si="3"/>
        <v>103</v>
      </c>
      <c r="V13" s="20">
        <f t="shared" si="3"/>
        <v>0</v>
      </c>
    </row>
    <row r="14" spans="1:23" ht="13.5" customHeight="1" x14ac:dyDescent="0.2">
      <c r="A14" s="40"/>
      <c r="B14" s="21" t="s">
        <v>27</v>
      </c>
      <c r="C14" s="20">
        <f t="shared" si="0"/>
        <v>897.10000000000014</v>
      </c>
      <c r="D14" s="20">
        <f t="shared" si="1"/>
        <v>897.10000000000014</v>
      </c>
      <c r="E14" s="20">
        <f>E23+E32+'III.28 გამწ'!E14+'III.29 ცხოვ'!E23+'III.29 ცხოვ'!E32+'III.30 კაპარჭ'!E14</f>
        <v>0</v>
      </c>
      <c r="F14" s="20">
        <f t="shared" si="2"/>
        <v>896.80000000000018</v>
      </c>
      <c r="G14" s="20">
        <f>G23+G32+'III.28 გამწ'!G14+'III.29 ცხოვ'!G23+'III.29 ცხოვ'!G32+'III.30 კაპარჭ'!G14</f>
        <v>0</v>
      </c>
      <c r="H14" s="20">
        <f>H23+H32+'III.28 გამწ'!H14+'III.29 ცხოვ'!H23+'III.29 ცხოვ'!H32+'III.30 კაპარჭ'!H14</f>
        <v>0</v>
      </c>
      <c r="I14" s="20">
        <f>I23+I32+'III.28 გამწ'!I14+'III.29 ცხოვ'!I23+'III.29 ცხოვ'!I32+'III.30 კაპარჭ'!I14</f>
        <v>0</v>
      </c>
      <c r="J14" s="20">
        <f>J23+J32+'III.28 გამწ'!J14+'III.29 ცხოვ'!J23+'III.29 ცხოვ'!J32+'III.30 კაპარჭ'!J14</f>
        <v>0</v>
      </c>
      <c r="K14" s="20">
        <f>K23+K32+'III.28 გამწ'!K14+'III.29 ცხოვ'!K23+'III.29 ცხოვ'!K32+'III.30 კაპარჭ'!K14</f>
        <v>0</v>
      </c>
      <c r="L14" s="20">
        <f>L23+L32+'III.28 გამწ'!L14+'III.29 ცხოვ'!L23+'III.29 ცხოვ'!L32+'III.30 კაპარჭ'!L14</f>
        <v>0</v>
      </c>
      <c r="M14" s="20">
        <f>M23+M32+'III.28 გამწ'!M14+'III.29 ცხოვ'!M23+'III.29 ცხოვ'!M32+'III.30 კაპარჭ'!M14</f>
        <v>0</v>
      </c>
      <c r="N14" s="20">
        <f>N23+N32+'III.28 გამწ'!N14+'III.29 ცხოვ'!N23+'III.29 ცხოვ'!N32+'III.30 კაპარჭ'!N14</f>
        <v>0</v>
      </c>
      <c r="O14" s="20">
        <f>O23+O32+'III.28 გამწ'!O14+'III.29 ცხოვ'!O23+'III.29 ცხოვ'!O32+'III.30 კაპარჭ'!O14</f>
        <v>896.80000000000018</v>
      </c>
      <c r="P14" s="20">
        <f>P23+P32+'III.28 გამწ'!P14+'III.29 ცხოვ'!P23+'III.29 ცხოვ'!P32+'III.30 კაპარჭ'!P14</f>
        <v>0</v>
      </c>
      <c r="Q14" s="20">
        <f>Q23+Q32+'III.28 გამწ'!Q14+'III.29 ცხოვ'!Q23+'III.29 ცხოვ'!Q32+'III.30 კაპარჭ'!Q14</f>
        <v>0</v>
      </c>
      <c r="R14" s="20">
        <f>R23+R32+'III.28 გამწ'!R14+'III.29 ცხოვ'!R23+'III.29 ცხოვ'!R32+'III.30 კაპარჭ'!R14</f>
        <v>0</v>
      </c>
      <c r="S14" s="20">
        <f>S23+S32+'III.28 გამწ'!S14+'III.29 ცხოვ'!S23+'III.29 ცხოვ'!S32+'III.30 კაპარჭ'!S14</f>
        <v>0</v>
      </c>
      <c r="T14" s="20">
        <f>T23+T32+'III.28 გამწ'!T14+'III.29 ცხოვ'!T23+'III.29 ცხოვ'!T32+'III.30 კაპარჭ'!T14</f>
        <v>0.3</v>
      </c>
      <c r="U14" s="20">
        <f>U23+U32+'III.28 გამწ'!U14+'III.29 ცხოვ'!U23+'III.29 ცხოვ'!U32+'III.30 კაპარჭ'!U14</f>
        <v>0</v>
      </c>
      <c r="V14" s="20">
        <f>V23+V32+'III.28 გამწ'!V14+'III.29 ცხოვ'!V23+'III.29 ცხოვ'!V32+'III.30 კაპარჭ'!V14</f>
        <v>0</v>
      </c>
    </row>
    <row r="15" spans="1:23" ht="13.5" customHeight="1" x14ac:dyDescent="0.2">
      <c r="A15" s="40"/>
      <c r="B15" s="21" t="s">
        <v>28</v>
      </c>
      <c r="C15" s="20">
        <f t="shared" ref="C15:V15" si="4">C14-C13</f>
        <v>-447.69999999999982</v>
      </c>
      <c r="D15" s="20">
        <f t="shared" si="4"/>
        <v>-344.69999999999982</v>
      </c>
      <c r="E15" s="20">
        <f t="shared" si="4"/>
        <v>0</v>
      </c>
      <c r="F15" s="20">
        <f t="shared" si="4"/>
        <v>-343.19999999999982</v>
      </c>
      <c r="G15" s="20">
        <f t="shared" si="4"/>
        <v>0</v>
      </c>
      <c r="H15" s="20">
        <f t="shared" si="4"/>
        <v>0</v>
      </c>
      <c r="I15" s="20">
        <f>I14-I13</f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-343.19999999999982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-1.5000000000000002</v>
      </c>
      <c r="U15" s="20">
        <f t="shared" si="4"/>
        <v>-103</v>
      </c>
      <c r="V15" s="20">
        <f t="shared" si="4"/>
        <v>0</v>
      </c>
    </row>
    <row r="16" spans="1:23" ht="13.5" customHeight="1" x14ac:dyDescent="0.2">
      <c r="A16" s="40"/>
      <c r="B16" s="21" t="s">
        <v>29</v>
      </c>
      <c r="C16" s="20">
        <f>C14/C13*100</f>
        <v>66.708804283164795</v>
      </c>
      <c r="D16" s="20">
        <f>D14/D13*100</f>
        <v>72.241906909325181</v>
      </c>
      <c r="E16" s="20"/>
      <c r="F16" s="20">
        <f>F14/F13*100</f>
        <v>72.32258064516131</v>
      </c>
      <c r="G16" s="20"/>
      <c r="H16" s="20"/>
      <c r="I16" s="20"/>
      <c r="J16" s="20"/>
      <c r="K16" s="20"/>
      <c r="L16" s="20"/>
      <c r="M16" s="20"/>
      <c r="N16" s="20"/>
      <c r="O16" s="20">
        <f>O14/O13*100</f>
        <v>72.32258064516131</v>
      </c>
      <c r="P16" s="20"/>
      <c r="Q16" s="20"/>
      <c r="R16" s="20"/>
      <c r="S16" s="20"/>
      <c r="T16" s="9">
        <f>T14/T13*100</f>
        <v>16.666666666666664</v>
      </c>
      <c r="U16" s="20">
        <f>U14/U13*100</f>
        <v>0</v>
      </c>
      <c r="V16" s="20"/>
    </row>
    <row r="17" spans="1:22" ht="28.5" customHeight="1" x14ac:dyDescent="0.2">
      <c r="A17" s="23" t="s">
        <v>37</v>
      </c>
      <c r="B17" s="16" t="s">
        <v>107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40"/>
    </row>
    <row r="18" spans="1:22" ht="13.5" customHeight="1" x14ac:dyDescent="0.2">
      <c r="A18" s="40"/>
      <c r="B18" s="21" t="s">
        <v>23</v>
      </c>
      <c r="C18" s="20">
        <f t="shared" ref="C18:C23" si="5">D18+U18+V18</f>
        <v>424.9</v>
      </c>
      <c r="D18" s="20">
        <f t="shared" ref="D18:D23" si="6">E18+F18+P18+Q18+R18+S18+T18</f>
        <v>424.9</v>
      </c>
      <c r="E18" s="20"/>
      <c r="F18" s="20">
        <f t="shared" ref="F18:F23" si="7">G18+H18+I18+J18+K18+L18+M18+N18+O18</f>
        <v>424.9</v>
      </c>
      <c r="G18" s="20"/>
      <c r="H18" s="20"/>
      <c r="I18" s="20"/>
      <c r="J18" s="20"/>
      <c r="K18" s="20"/>
      <c r="L18" s="20"/>
      <c r="M18" s="20"/>
      <c r="N18" s="20"/>
      <c r="O18" s="20">
        <v>424.9</v>
      </c>
      <c r="P18" s="20"/>
      <c r="Q18" s="20"/>
      <c r="R18" s="20"/>
      <c r="S18" s="20"/>
      <c r="T18" s="20"/>
      <c r="U18" s="20"/>
      <c r="V18" s="20"/>
    </row>
    <row r="19" spans="1:22" ht="13.5" customHeight="1" x14ac:dyDescent="0.2">
      <c r="A19" s="40"/>
      <c r="B19" s="21" t="s">
        <v>24</v>
      </c>
      <c r="C19" s="20">
        <f t="shared" si="5"/>
        <v>0</v>
      </c>
      <c r="D19" s="20">
        <f t="shared" si="6"/>
        <v>0</v>
      </c>
      <c r="E19" s="20"/>
      <c r="F19" s="20">
        <f t="shared" si="7"/>
        <v>0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ht="13.5" customHeight="1" x14ac:dyDescent="0.2">
      <c r="A20" s="40"/>
      <c r="B20" s="21" t="s">
        <v>25</v>
      </c>
      <c r="C20" s="20">
        <f t="shared" si="5"/>
        <v>12.700000000000001</v>
      </c>
      <c r="D20" s="20">
        <f t="shared" si="6"/>
        <v>12.700000000000001</v>
      </c>
      <c r="E20" s="20"/>
      <c r="F20" s="20">
        <f t="shared" si="7"/>
        <v>11.4</v>
      </c>
      <c r="G20" s="20"/>
      <c r="H20" s="20"/>
      <c r="I20" s="20"/>
      <c r="J20" s="20"/>
      <c r="K20" s="20"/>
      <c r="L20" s="20"/>
      <c r="M20" s="20"/>
      <c r="N20" s="20"/>
      <c r="O20" s="20">
        <v>11.4</v>
      </c>
      <c r="P20" s="20"/>
      <c r="Q20" s="20"/>
      <c r="R20" s="20"/>
      <c r="S20" s="20"/>
      <c r="T20" s="20">
        <v>1.3</v>
      </c>
      <c r="U20" s="20"/>
      <c r="V20" s="20"/>
    </row>
    <row r="21" spans="1:22" ht="13.5" customHeight="1" x14ac:dyDescent="0.2">
      <c r="A21" s="40"/>
      <c r="B21" s="22" t="s">
        <v>38</v>
      </c>
      <c r="C21" s="20">
        <f t="shared" si="5"/>
        <v>0</v>
      </c>
      <c r="D21" s="20">
        <f t="shared" si="6"/>
        <v>0</v>
      </c>
      <c r="E21" s="20"/>
      <c r="F21" s="20">
        <f t="shared" si="7"/>
        <v>0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ht="13.5" customHeight="1" x14ac:dyDescent="0.2">
      <c r="A22" s="40"/>
      <c r="B22" s="22" t="s">
        <v>26</v>
      </c>
      <c r="C22" s="20">
        <f t="shared" si="5"/>
        <v>437.59999999999997</v>
      </c>
      <c r="D22" s="20">
        <f t="shared" si="6"/>
        <v>437.59999999999997</v>
      </c>
      <c r="E22" s="20">
        <f>E18+E19+E20+E21</f>
        <v>0</v>
      </c>
      <c r="F22" s="20">
        <f t="shared" si="7"/>
        <v>436.29999999999995</v>
      </c>
      <c r="G22" s="20">
        <f t="shared" ref="G22:V22" si="8">G18+G19+G20+G21</f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20">
        <f t="shared" si="8"/>
        <v>0</v>
      </c>
      <c r="N22" s="20">
        <f t="shared" si="8"/>
        <v>0</v>
      </c>
      <c r="O22" s="20">
        <f t="shared" si="8"/>
        <v>436.29999999999995</v>
      </c>
      <c r="P22" s="20">
        <f t="shared" si="8"/>
        <v>0</v>
      </c>
      <c r="Q22" s="20">
        <f t="shared" si="8"/>
        <v>0</v>
      </c>
      <c r="R22" s="20">
        <f t="shared" si="8"/>
        <v>0</v>
      </c>
      <c r="S22" s="20">
        <f t="shared" si="8"/>
        <v>0</v>
      </c>
      <c r="T22" s="20">
        <f t="shared" si="8"/>
        <v>1.3</v>
      </c>
      <c r="U22" s="20">
        <f t="shared" si="8"/>
        <v>0</v>
      </c>
      <c r="V22" s="20">
        <f t="shared" si="8"/>
        <v>0</v>
      </c>
    </row>
    <row r="23" spans="1:22" ht="13.5" customHeight="1" x14ac:dyDescent="0.2">
      <c r="A23" s="40"/>
      <c r="B23" s="21" t="s">
        <v>27</v>
      </c>
      <c r="C23" s="20">
        <f t="shared" si="5"/>
        <v>419.6</v>
      </c>
      <c r="D23" s="20">
        <f t="shared" si="6"/>
        <v>419.6</v>
      </c>
      <c r="E23" s="20"/>
      <c r="F23" s="20">
        <f t="shared" si="7"/>
        <v>419.3</v>
      </c>
      <c r="G23" s="20"/>
      <c r="H23" s="20"/>
      <c r="I23" s="20"/>
      <c r="J23" s="20"/>
      <c r="K23" s="20"/>
      <c r="L23" s="20"/>
      <c r="M23" s="20"/>
      <c r="N23" s="20"/>
      <c r="O23" s="20">
        <v>419.3</v>
      </c>
      <c r="P23" s="20"/>
      <c r="Q23" s="20"/>
      <c r="R23" s="20"/>
      <c r="S23" s="20"/>
      <c r="T23" s="20">
        <v>0.3</v>
      </c>
      <c r="U23" s="20"/>
      <c r="V23" s="20"/>
    </row>
    <row r="24" spans="1:22" ht="13.5" customHeight="1" x14ac:dyDescent="0.2">
      <c r="A24" s="40"/>
      <c r="B24" s="21" t="s">
        <v>28</v>
      </c>
      <c r="C24" s="20">
        <f t="shared" ref="C24:V24" si="9">C23-C22</f>
        <v>-17.999999999999943</v>
      </c>
      <c r="D24" s="20">
        <f t="shared" si="9"/>
        <v>-17.999999999999943</v>
      </c>
      <c r="E24" s="20">
        <f t="shared" si="9"/>
        <v>0</v>
      </c>
      <c r="F24" s="20">
        <f t="shared" si="9"/>
        <v>-16.999999999999943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-16.999999999999943</v>
      </c>
      <c r="P24" s="20">
        <f t="shared" si="9"/>
        <v>0</v>
      </c>
      <c r="Q24" s="20">
        <f t="shared" si="9"/>
        <v>0</v>
      </c>
      <c r="R24" s="20">
        <f t="shared" si="9"/>
        <v>0</v>
      </c>
      <c r="S24" s="20">
        <f t="shared" si="9"/>
        <v>0</v>
      </c>
      <c r="T24" s="20">
        <f t="shared" si="9"/>
        <v>-1</v>
      </c>
      <c r="U24" s="20">
        <f t="shared" si="9"/>
        <v>0</v>
      </c>
      <c r="V24" s="20">
        <f t="shared" si="9"/>
        <v>0</v>
      </c>
    </row>
    <row r="25" spans="1:22" ht="13.5" customHeight="1" x14ac:dyDescent="0.2">
      <c r="A25" s="40"/>
      <c r="B25" s="21" t="s">
        <v>29</v>
      </c>
      <c r="C25" s="20">
        <f>C23/C22*100</f>
        <v>95.886654478976254</v>
      </c>
      <c r="D25" s="20">
        <f>D23/D22*100</f>
        <v>95.886654478976254</v>
      </c>
      <c r="E25" s="20"/>
      <c r="F25" s="20">
        <f>F23/F22*100</f>
        <v>96.103598441439388</v>
      </c>
      <c r="G25" s="20"/>
      <c r="H25" s="20"/>
      <c r="I25" s="20"/>
      <c r="J25" s="20"/>
      <c r="K25" s="20"/>
      <c r="L25" s="20"/>
      <c r="M25" s="20"/>
      <c r="N25" s="20"/>
      <c r="O25" s="20">
        <f>O23/O22*100</f>
        <v>96.103598441439388</v>
      </c>
      <c r="P25" s="20"/>
      <c r="Q25" s="20"/>
      <c r="R25" s="20"/>
      <c r="S25" s="20"/>
      <c r="T25" s="20">
        <f>T23/T22*100</f>
        <v>23.076923076923077</v>
      </c>
      <c r="U25" s="20"/>
      <c r="V25" s="20"/>
    </row>
    <row r="26" spans="1:22" ht="24.75" customHeight="1" x14ac:dyDescent="0.2">
      <c r="A26" s="40">
        <v>3.2</v>
      </c>
      <c r="B26" s="16" t="s">
        <v>108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40"/>
    </row>
    <row r="27" spans="1:22" ht="12.75" customHeight="1" x14ac:dyDescent="0.2">
      <c r="A27" s="40"/>
      <c r="B27" s="21" t="s">
        <v>23</v>
      </c>
      <c r="C27" s="20">
        <f t="shared" ref="C27:C32" si="10">D27+U27+V27</f>
        <v>57.7</v>
      </c>
      <c r="D27" s="20">
        <f t="shared" ref="D27:D32" si="11">E27+F27+P27+Q27+R27+S27+T27</f>
        <v>57.7</v>
      </c>
      <c r="E27" s="20"/>
      <c r="F27" s="20">
        <f t="shared" ref="F27:F32" si="12">G27+H27+I27+J27+K27+L27+M27+N27+O27</f>
        <v>57.7</v>
      </c>
      <c r="G27" s="40"/>
      <c r="H27" s="40"/>
      <c r="I27" s="40"/>
      <c r="J27" s="40"/>
      <c r="K27" s="40"/>
      <c r="L27" s="40"/>
      <c r="M27" s="40"/>
      <c r="N27" s="40"/>
      <c r="O27" s="20">
        <v>57.7</v>
      </c>
      <c r="P27" s="40"/>
      <c r="Q27" s="20"/>
      <c r="R27" s="40"/>
      <c r="S27" s="40"/>
      <c r="T27" s="40"/>
      <c r="U27" s="20"/>
      <c r="V27" s="40"/>
    </row>
    <row r="28" spans="1:22" ht="12.75" customHeight="1" x14ac:dyDescent="0.2">
      <c r="A28" s="40"/>
      <c r="B28" s="21" t="s">
        <v>24</v>
      </c>
      <c r="C28" s="20">
        <f t="shared" si="10"/>
        <v>0</v>
      </c>
      <c r="D28" s="20">
        <f t="shared" si="11"/>
        <v>0</v>
      </c>
      <c r="E28" s="20"/>
      <c r="F28" s="20">
        <f t="shared" si="12"/>
        <v>0</v>
      </c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</row>
    <row r="29" spans="1:22" ht="12.75" customHeight="1" x14ac:dyDescent="0.2">
      <c r="A29" s="40"/>
      <c r="B29" s="21" t="s">
        <v>25</v>
      </c>
      <c r="C29" s="20">
        <f t="shared" si="10"/>
        <v>0.8</v>
      </c>
      <c r="D29" s="20">
        <f t="shared" si="11"/>
        <v>0.8</v>
      </c>
      <c r="E29" s="20"/>
      <c r="F29" s="20">
        <f t="shared" si="12"/>
        <v>0.8</v>
      </c>
      <c r="G29" s="40"/>
      <c r="H29" s="40"/>
      <c r="I29" s="40"/>
      <c r="J29" s="40"/>
      <c r="K29" s="40"/>
      <c r="L29" s="40"/>
      <c r="M29" s="40"/>
      <c r="N29" s="40"/>
      <c r="O29" s="20">
        <v>0.8</v>
      </c>
      <c r="P29" s="40"/>
      <c r="Q29" s="20"/>
      <c r="R29" s="40"/>
      <c r="S29" s="40"/>
      <c r="T29" s="40"/>
      <c r="U29" s="20"/>
      <c r="V29" s="40"/>
    </row>
    <row r="30" spans="1:22" ht="12.75" customHeight="1" x14ac:dyDescent="0.2">
      <c r="A30" s="40"/>
      <c r="B30" s="22" t="s">
        <v>38</v>
      </c>
      <c r="C30" s="20">
        <f t="shared" si="10"/>
        <v>0</v>
      </c>
      <c r="D30" s="20">
        <f t="shared" si="11"/>
        <v>0</v>
      </c>
      <c r="E30" s="20"/>
      <c r="F30" s="20">
        <f t="shared" si="12"/>
        <v>0</v>
      </c>
      <c r="G30" s="40"/>
      <c r="H30" s="40"/>
      <c r="I30" s="40"/>
      <c r="J30" s="40"/>
      <c r="K30" s="40"/>
      <c r="L30" s="40"/>
      <c r="M30" s="40"/>
      <c r="N30" s="40"/>
      <c r="O30" s="20"/>
      <c r="P30" s="40"/>
      <c r="Q30" s="20"/>
      <c r="R30" s="40"/>
      <c r="S30" s="40"/>
      <c r="T30" s="40"/>
      <c r="U30" s="40"/>
      <c r="V30" s="40"/>
    </row>
    <row r="31" spans="1:22" ht="12.75" customHeight="1" x14ac:dyDescent="0.2">
      <c r="A31" s="40"/>
      <c r="B31" s="22" t="s">
        <v>26</v>
      </c>
      <c r="C31" s="20">
        <f t="shared" si="10"/>
        <v>58.5</v>
      </c>
      <c r="D31" s="20">
        <f t="shared" si="11"/>
        <v>58.5</v>
      </c>
      <c r="E31" s="20">
        <f>E27+E28+E29+E30</f>
        <v>0</v>
      </c>
      <c r="F31" s="20">
        <f t="shared" si="12"/>
        <v>58.5</v>
      </c>
      <c r="G31" s="20">
        <f t="shared" ref="G31:V31" si="13">G27+G28+G29+G30</f>
        <v>0</v>
      </c>
      <c r="H31" s="20">
        <f t="shared" si="13"/>
        <v>0</v>
      </c>
      <c r="I31" s="20">
        <f t="shared" si="13"/>
        <v>0</v>
      </c>
      <c r="J31" s="20">
        <f t="shared" si="13"/>
        <v>0</v>
      </c>
      <c r="K31" s="20">
        <f t="shared" si="13"/>
        <v>0</v>
      </c>
      <c r="L31" s="20">
        <f t="shared" si="13"/>
        <v>0</v>
      </c>
      <c r="M31" s="20">
        <f t="shared" si="13"/>
        <v>0</v>
      </c>
      <c r="N31" s="20">
        <f t="shared" si="13"/>
        <v>0</v>
      </c>
      <c r="O31" s="20">
        <f t="shared" si="13"/>
        <v>58.5</v>
      </c>
      <c r="P31" s="20">
        <f t="shared" si="13"/>
        <v>0</v>
      </c>
      <c r="Q31" s="20">
        <f t="shared" si="13"/>
        <v>0</v>
      </c>
      <c r="R31" s="20">
        <f t="shared" si="13"/>
        <v>0</v>
      </c>
      <c r="S31" s="20">
        <f t="shared" si="13"/>
        <v>0</v>
      </c>
      <c r="T31" s="20">
        <f t="shared" si="13"/>
        <v>0</v>
      </c>
      <c r="U31" s="20">
        <f t="shared" si="13"/>
        <v>0</v>
      </c>
      <c r="V31" s="20">
        <f t="shared" si="13"/>
        <v>0</v>
      </c>
    </row>
    <row r="32" spans="1:22" ht="12.75" customHeight="1" x14ac:dyDescent="0.2">
      <c r="A32" s="40"/>
      <c r="B32" s="21" t="s">
        <v>27</v>
      </c>
      <c r="C32" s="20">
        <f t="shared" si="10"/>
        <v>58</v>
      </c>
      <c r="D32" s="20">
        <f t="shared" si="11"/>
        <v>58</v>
      </c>
      <c r="E32" s="20"/>
      <c r="F32" s="20">
        <f t="shared" si="12"/>
        <v>58</v>
      </c>
      <c r="G32" s="40"/>
      <c r="H32" s="40"/>
      <c r="I32" s="40"/>
      <c r="J32" s="40"/>
      <c r="K32" s="40"/>
      <c r="L32" s="40"/>
      <c r="M32" s="40"/>
      <c r="N32" s="40"/>
      <c r="O32" s="20">
        <v>58</v>
      </c>
      <c r="P32" s="40"/>
      <c r="Q32" s="20"/>
      <c r="R32" s="40"/>
      <c r="S32" s="40"/>
      <c r="T32" s="40"/>
      <c r="U32" s="20"/>
      <c r="V32" s="40"/>
    </row>
    <row r="33" spans="1:22" ht="12.75" customHeight="1" x14ac:dyDescent="0.2">
      <c r="A33" s="40"/>
      <c r="B33" s="21" t="s">
        <v>28</v>
      </c>
      <c r="C33" s="20">
        <f t="shared" ref="C33:V33" si="14">C32-C31</f>
        <v>-0.5</v>
      </c>
      <c r="D33" s="20">
        <f t="shared" si="14"/>
        <v>-0.5</v>
      </c>
      <c r="E33" s="20">
        <f t="shared" si="14"/>
        <v>0</v>
      </c>
      <c r="F33" s="20">
        <f t="shared" si="14"/>
        <v>-0.5</v>
      </c>
      <c r="G33" s="20">
        <f t="shared" si="14"/>
        <v>0</v>
      </c>
      <c r="H33" s="20">
        <f t="shared" si="14"/>
        <v>0</v>
      </c>
      <c r="I33" s="20">
        <f t="shared" si="14"/>
        <v>0</v>
      </c>
      <c r="J33" s="20">
        <f t="shared" si="14"/>
        <v>0</v>
      </c>
      <c r="K33" s="20">
        <f t="shared" si="14"/>
        <v>0</v>
      </c>
      <c r="L33" s="20">
        <f t="shared" si="14"/>
        <v>0</v>
      </c>
      <c r="M33" s="20">
        <f t="shared" si="14"/>
        <v>0</v>
      </c>
      <c r="N33" s="20">
        <f t="shared" si="14"/>
        <v>0</v>
      </c>
      <c r="O33" s="20">
        <f t="shared" si="14"/>
        <v>-0.5</v>
      </c>
      <c r="P33" s="20">
        <f t="shared" si="14"/>
        <v>0</v>
      </c>
      <c r="Q33" s="20">
        <f t="shared" si="14"/>
        <v>0</v>
      </c>
      <c r="R33" s="20">
        <f t="shared" si="14"/>
        <v>0</v>
      </c>
      <c r="S33" s="20">
        <f t="shared" si="14"/>
        <v>0</v>
      </c>
      <c r="T33" s="20">
        <f t="shared" si="14"/>
        <v>0</v>
      </c>
      <c r="U33" s="20">
        <f t="shared" si="14"/>
        <v>0</v>
      </c>
      <c r="V33" s="20">
        <f t="shared" si="14"/>
        <v>0</v>
      </c>
    </row>
    <row r="34" spans="1:22" ht="12.75" customHeight="1" x14ac:dyDescent="0.2">
      <c r="A34" s="40"/>
      <c r="B34" s="21" t="s">
        <v>29</v>
      </c>
      <c r="C34" s="20">
        <f>C32/C31*100</f>
        <v>99.145299145299148</v>
      </c>
      <c r="D34" s="20">
        <f>D32/D31*100</f>
        <v>99.145299145299148</v>
      </c>
      <c r="E34" s="20"/>
      <c r="F34" s="20">
        <f>F32/F31*100</f>
        <v>99.145299145299148</v>
      </c>
      <c r="G34" s="20"/>
      <c r="H34" s="20"/>
      <c r="I34" s="20"/>
      <c r="J34" s="20"/>
      <c r="K34" s="20"/>
      <c r="L34" s="20"/>
      <c r="M34" s="20"/>
      <c r="N34" s="20"/>
      <c r="O34" s="20">
        <f>O32/O31*100</f>
        <v>99.145299145299148</v>
      </c>
      <c r="P34" s="20"/>
      <c r="Q34" s="20"/>
      <c r="R34" s="20"/>
      <c r="S34" s="20"/>
      <c r="T34" s="20"/>
      <c r="U34" s="20"/>
      <c r="V34" s="20"/>
    </row>
  </sheetData>
  <mergeCells count="16">
    <mergeCell ref="A2:A6"/>
    <mergeCell ref="B2:B6"/>
    <mergeCell ref="C2:C5"/>
    <mergeCell ref="D2:T2"/>
    <mergeCell ref="U2:U5"/>
    <mergeCell ref="G4:O4"/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</mergeCells>
  <pageMargins left="0.17" right="0.2" top="0.17" bottom="0.16" header="0.17" footer="0.16"/>
  <pageSetup paperSize="9" orientation="landscape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4"/>
  <sheetViews>
    <sheetView showZeros="0" zoomScale="110" zoomScaleNormal="110" workbookViewId="0">
      <pane xSplit="2" ySplit="5" topLeftCell="C12" activePane="bottomRight" state="frozen"/>
      <selection activeCell="C35" sqref="C35"/>
      <selection pane="topRight" activeCell="C35" sqref="C35"/>
      <selection pane="bottomLeft" activeCell="C35" sqref="C35"/>
      <selection pane="bottomRight" activeCell="O16" sqref="O16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9" width="4.140625" style="19" customWidth="1"/>
    <col min="20" max="20" width="5.7109375" style="19" customWidth="1"/>
    <col min="21" max="22" width="4.42578125" style="19" customWidth="1"/>
    <col min="23" max="23" width="0" style="19" hidden="1" customWidth="1"/>
    <col min="24" max="16384" width="9.140625" style="18"/>
  </cols>
  <sheetData>
    <row r="1" spans="1:23" ht="11.25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28</v>
      </c>
    </row>
    <row r="2" spans="1:23" ht="12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1.2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2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41" t="s">
        <v>3</v>
      </c>
      <c r="H5" s="41" t="s">
        <v>4</v>
      </c>
      <c r="I5" s="41" t="s">
        <v>5</v>
      </c>
      <c r="J5" s="41" t="s">
        <v>6</v>
      </c>
      <c r="K5" s="41" t="s">
        <v>7</v>
      </c>
      <c r="L5" s="41" t="s">
        <v>8</v>
      </c>
      <c r="M5" s="41" t="s">
        <v>9</v>
      </c>
      <c r="N5" s="41" t="s">
        <v>52</v>
      </c>
      <c r="O5" s="41" t="s">
        <v>10</v>
      </c>
      <c r="P5" s="111"/>
      <c r="Q5" s="111"/>
      <c r="R5" s="111"/>
      <c r="S5" s="111"/>
      <c r="T5" s="111"/>
      <c r="U5" s="111"/>
      <c r="V5" s="111"/>
    </row>
    <row r="6" spans="1:23" ht="10.5" customHeight="1" x14ac:dyDescent="0.2">
      <c r="A6" s="110"/>
      <c r="B6" s="110"/>
      <c r="C6" s="40">
        <v>1</v>
      </c>
      <c r="D6" s="40">
        <v>2</v>
      </c>
      <c r="E6" s="40">
        <v>21</v>
      </c>
      <c r="F6" s="40">
        <v>22</v>
      </c>
      <c r="G6" s="40">
        <v>221</v>
      </c>
      <c r="H6" s="40">
        <v>222</v>
      </c>
      <c r="I6" s="40">
        <v>223</v>
      </c>
      <c r="J6" s="40">
        <v>224</v>
      </c>
      <c r="K6" s="40">
        <v>225</v>
      </c>
      <c r="L6" s="40">
        <v>226</v>
      </c>
      <c r="M6" s="40">
        <v>227</v>
      </c>
      <c r="N6" s="40">
        <v>228</v>
      </c>
      <c r="O6" s="40">
        <v>229</v>
      </c>
      <c r="P6" s="40">
        <v>23</v>
      </c>
      <c r="Q6" s="40">
        <v>24</v>
      </c>
      <c r="R6" s="40">
        <v>25</v>
      </c>
      <c r="S6" s="40">
        <v>26</v>
      </c>
      <c r="T6" s="40">
        <v>27</v>
      </c>
      <c r="U6" s="40">
        <v>28</v>
      </c>
      <c r="V6" s="40">
        <v>29</v>
      </c>
      <c r="W6" s="18"/>
    </row>
    <row r="7" spans="1:23" ht="10.5" customHeight="1" x14ac:dyDescent="0.2">
      <c r="A7" s="40">
        <v>1</v>
      </c>
      <c r="B7" s="40">
        <v>2</v>
      </c>
      <c r="C7" s="40">
        <v>4</v>
      </c>
      <c r="D7" s="40">
        <v>5</v>
      </c>
      <c r="E7" s="40">
        <v>6</v>
      </c>
      <c r="F7" s="40">
        <v>7</v>
      </c>
      <c r="G7" s="40">
        <v>8</v>
      </c>
      <c r="H7" s="40">
        <v>9</v>
      </c>
      <c r="I7" s="40">
        <v>10</v>
      </c>
      <c r="J7" s="40">
        <v>11</v>
      </c>
      <c r="K7" s="40">
        <v>12</v>
      </c>
      <c r="L7" s="40">
        <v>13</v>
      </c>
      <c r="M7" s="40">
        <v>14</v>
      </c>
      <c r="N7" s="40">
        <v>15</v>
      </c>
      <c r="O7" s="40">
        <v>16</v>
      </c>
      <c r="P7" s="40">
        <v>17</v>
      </c>
      <c r="Q7" s="40">
        <v>18</v>
      </c>
      <c r="R7" s="40">
        <v>19</v>
      </c>
      <c r="S7" s="40">
        <v>20</v>
      </c>
      <c r="T7" s="40">
        <v>21</v>
      </c>
      <c r="U7" s="40">
        <v>22</v>
      </c>
      <c r="V7" s="40">
        <v>23</v>
      </c>
    </row>
    <row r="8" spans="1:23" ht="22.5" customHeight="1" x14ac:dyDescent="0.2">
      <c r="A8" s="40">
        <v>3.3</v>
      </c>
      <c r="B8" s="16" t="s">
        <v>109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40"/>
    </row>
    <row r="9" spans="1:23" ht="13.5" customHeight="1" x14ac:dyDescent="0.2">
      <c r="A9" s="40"/>
      <c r="B9" s="21" t="s">
        <v>23</v>
      </c>
      <c r="C9" s="20">
        <f t="shared" ref="C9:C14" si="0">D9+U9+V9</f>
        <v>100</v>
      </c>
      <c r="D9" s="20">
        <f t="shared" ref="D9:D14" si="1">E9+F9+P9+Q9+R9+S9+T9</f>
        <v>100</v>
      </c>
      <c r="E9" s="20">
        <f>E18+E27+'III.29 ცხოვ'!E9</f>
        <v>0</v>
      </c>
      <c r="F9" s="20">
        <f t="shared" ref="F9:F14" si="2">G9+H9+I9+J9+K9+L9+M9+N9+O9</f>
        <v>100</v>
      </c>
      <c r="G9" s="20">
        <f>G18+G27+'III.29 ცხოვ'!G9</f>
        <v>0</v>
      </c>
      <c r="H9" s="20">
        <f>H18+H27+'III.29 ცხოვ'!H9</f>
        <v>0</v>
      </c>
      <c r="I9" s="20">
        <f>I18+I27+'III.29 ცხოვ'!I9</f>
        <v>0</v>
      </c>
      <c r="J9" s="20">
        <f>J18+J27+'III.29 ცხოვ'!J9</f>
        <v>0</v>
      </c>
      <c r="K9" s="20">
        <f>K18+K27+'III.29 ცხოვ'!K9</f>
        <v>0</v>
      </c>
      <c r="L9" s="20">
        <f>L18+L27+'III.29 ცხოვ'!L9</f>
        <v>0</v>
      </c>
      <c r="M9" s="20">
        <f>M18+M27+'III.29 ცხოვ'!M9</f>
        <v>0</v>
      </c>
      <c r="N9" s="20">
        <f>N18+N27+'III.29 ცხოვ'!N9</f>
        <v>0</v>
      </c>
      <c r="O9" s="20">
        <f>O18+O27+'III.29 ცხოვ'!O9</f>
        <v>100</v>
      </c>
      <c r="P9" s="20">
        <f>P18+P27+'III.29 ცხოვ'!P9</f>
        <v>0</v>
      </c>
      <c r="Q9" s="20">
        <f>Q18+Q27+'III.29 ცხოვ'!Q9</f>
        <v>0</v>
      </c>
      <c r="R9" s="20">
        <f>R18+R27+'III.29 ცხოვ'!R9</f>
        <v>0</v>
      </c>
      <c r="S9" s="20">
        <f>S18+S27+'III.29 ცხოვ'!S9</f>
        <v>0</v>
      </c>
      <c r="T9" s="20">
        <f>T18+T27+'III.29 ცხოვ'!T9</f>
        <v>0</v>
      </c>
      <c r="U9" s="20">
        <f>U18+U27+'III.29 ცხოვ'!U9</f>
        <v>0</v>
      </c>
      <c r="V9" s="20">
        <f>V18+V27+'III.29 ცხოვ'!V9</f>
        <v>0</v>
      </c>
    </row>
    <row r="10" spans="1:23" ht="13.5" customHeight="1" x14ac:dyDescent="0.2">
      <c r="A10" s="40"/>
      <c r="B10" s="21" t="s">
        <v>24</v>
      </c>
      <c r="C10" s="20">
        <f t="shared" si="0"/>
        <v>0</v>
      </c>
      <c r="D10" s="20">
        <f t="shared" si="1"/>
        <v>0</v>
      </c>
      <c r="E10" s="20">
        <f>E19+E28+'III.29 ცხოვ'!E10</f>
        <v>0</v>
      </c>
      <c r="F10" s="20">
        <f t="shared" si="2"/>
        <v>0</v>
      </c>
      <c r="G10" s="20">
        <f>G19+G28+'III.29 ცხოვ'!G10</f>
        <v>0</v>
      </c>
      <c r="H10" s="20">
        <f>H19+H28+'III.29 ცხოვ'!H10</f>
        <v>0</v>
      </c>
      <c r="I10" s="20">
        <f>I19+I28+'III.29 ცხოვ'!I10</f>
        <v>0</v>
      </c>
      <c r="J10" s="20">
        <f>J19+J28+'III.29 ცხოვ'!J10</f>
        <v>0</v>
      </c>
      <c r="K10" s="20">
        <f>K19+K28+'III.29 ცხოვ'!K10</f>
        <v>0</v>
      </c>
      <c r="L10" s="20">
        <f>L19+L28+'III.29 ცხოვ'!L10</f>
        <v>0</v>
      </c>
      <c r="M10" s="20">
        <f>M19+M28+'III.29 ცხოვ'!M10</f>
        <v>0</v>
      </c>
      <c r="N10" s="20">
        <f>N19+N28+'III.29 ცხოვ'!N10</f>
        <v>0</v>
      </c>
      <c r="O10" s="20">
        <f>O19+O28+'III.29 ცხოვ'!O10</f>
        <v>0</v>
      </c>
      <c r="P10" s="20">
        <f>P19+P28+'III.29 ცხოვ'!P10</f>
        <v>0</v>
      </c>
      <c r="Q10" s="20">
        <f>Q19+Q28+'III.29 ცხოვ'!Q10</f>
        <v>0</v>
      </c>
      <c r="R10" s="20">
        <f>R19+R28+'III.29 ცხოვ'!R10</f>
        <v>0</v>
      </c>
      <c r="S10" s="20">
        <f>S19+S28+'III.29 ცხოვ'!S10</f>
        <v>0</v>
      </c>
      <c r="T10" s="20">
        <f>T19+T28+'III.29 ცხოვ'!T10</f>
        <v>0</v>
      </c>
      <c r="U10" s="20">
        <f>U19+U28+'III.29 ცხოვ'!U10</f>
        <v>0</v>
      </c>
      <c r="V10" s="20">
        <f>V19+V28+'III.29 ცხოვ'!V10</f>
        <v>0</v>
      </c>
    </row>
    <row r="11" spans="1:23" ht="13.5" customHeight="1" x14ac:dyDescent="0.2">
      <c r="A11" s="40"/>
      <c r="B11" s="21" t="s">
        <v>25</v>
      </c>
      <c r="C11" s="20">
        <f t="shared" si="0"/>
        <v>63</v>
      </c>
      <c r="D11" s="20">
        <f t="shared" si="1"/>
        <v>-40</v>
      </c>
      <c r="E11" s="20">
        <f>E20+E29+'III.29 ცხოვ'!E11</f>
        <v>0</v>
      </c>
      <c r="F11" s="20">
        <f t="shared" si="2"/>
        <v>-40</v>
      </c>
      <c r="G11" s="20">
        <f>G20+G29+'III.29 ცხოვ'!G11</f>
        <v>0</v>
      </c>
      <c r="H11" s="20">
        <f>H20+H29+'III.29 ცხოვ'!H11</f>
        <v>0</v>
      </c>
      <c r="I11" s="20">
        <f>I20+I29+'III.29 ცხოვ'!I11</f>
        <v>0</v>
      </c>
      <c r="J11" s="20">
        <f>J20+J29+'III.29 ცხოვ'!J11</f>
        <v>0</v>
      </c>
      <c r="K11" s="20">
        <f>K20+K29+'III.29 ცხოვ'!K11</f>
        <v>0</v>
      </c>
      <c r="L11" s="20">
        <f>L20+L29+'III.29 ცხოვ'!L11</f>
        <v>0</v>
      </c>
      <c r="M11" s="20">
        <f>M20+M29+'III.29 ცხოვ'!M11</f>
        <v>0</v>
      </c>
      <c r="N11" s="20">
        <f>N20+N29+'III.29 ცხოვ'!N11</f>
        <v>0</v>
      </c>
      <c r="O11" s="20">
        <f>O20+O29+'III.29 ცხოვ'!O11</f>
        <v>-40</v>
      </c>
      <c r="P11" s="20">
        <f>P20+P29+'III.29 ცხოვ'!P11</f>
        <v>0</v>
      </c>
      <c r="Q11" s="20">
        <f>Q20+Q29+'III.29 ცხოვ'!Q11</f>
        <v>0</v>
      </c>
      <c r="R11" s="20">
        <f>R20+R29+'III.29 ცხოვ'!R11</f>
        <v>0</v>
      </c>
      <c r="S11" s="20">
        <f>S20+S29+'III.29 ცხოვ'!S11</f>
        <v>0</v>
      </c>
      <c r="T11" s="20">
        <f>T20+T29+'III.29 ცხოვ'!T11</f>
        <v>0</v>
      </c>
      <c r="U11" s="20">
        <f>U20+U29+'III.29 ცხოვ'!U11</f>
        <v>103</v>
      </c>
      <c r="V11" s="20">
        <f>V20+V29+'III.29 ცხოვ'!V11</f>
        <v>0</v>
      </c>
    </row>
    <row r="12" spans="1:23" ht="13.5" customHeight="1" x14ac:dyDescent="0.2">
      <c r="A12" s="40"/>
      <c r="B12" s="22" t="s">
        <v>38</v>
      </c>
      <c r="C12" s="20">
        <f t="shared" si="0"/>
        <v>0</v>
      </c>
      <c r="D12" s="20">
        <f t="shared" si="1"/>
        <v>0</v>
      </c>
      <c r="E12" s="20">
        <f>E21+E30+'III.29 ცხოვ'!E12</f>
        <v>0</v>
      </c>
      <c r="F12" s="20">
        <f t="shared" si="2"/>
        <v>0</v>
      </c>
      <c r="G12" s="20">
        <f>G21+G30+'III.29 ცხოვ'!G12</f>
        <v>0</v>
      </c>
      <c r="H12" s="20">
        <f>H21+H30+'III.29 ცხოვ'!H12</f>
        <v>0</v>
      </c>
      <c r="I12" s="20">
        <f>I21+I30+'III.29 ცხოვ'!I12</f>
        <v>0</v>
      </c>
      <c r="J12" s="20">
        <f>J21+J30+'III.29 ცხოვ'!J12</f>
        <v>0</v>
      </c>
      <c r="K12" s="20">
        <f>K21+K30+'III.29 ცხოვ'!K12</f>
        <v>0</v>
      </c>
      <c r="L12" s="20">
        <f>L21+L30+'III.29 ცხოვ'!L12</f>
        <v>0</v>
      </c>
      <c r="M12" s="20">
        <f>M21+M30+'III.29 ცხოვ'!M12</f>
        <v>0</v>
      </c>
      <c r="N12" s="20">
        <f>N21+N30+'III.29 ცხოვ'!N12</f>
        <v>0</v>
      </c>
      <c r="O12" s="20">
        <f>O21+O30+'III.29 ცხოვ'!O12</f>
        <v>0</v>
      </c>
      <c r="P12" s="20">
        <f>P21+P30+'III.29 ცხოვ'!P12</f>
        <v>0</v>
      </c>
      <c r="Q12" s="20">
        <f>Q21+Q30+'III.29 ცხოვ'!Q12</f>
        <v>0</v>
      </c>
      <c r="R12" s="20">
        <f>R21+R30+'III.29 ცხოვ'!R12</f>
        <v>0</v>
      </c>
      <c r="S12" s="20">
        <f>S21+S30+'III.29 ცხოვ'!S12</f>
        <v>0</v>
      </c>
      <c r="T12" s="20">
        <f>T21+T30+'III.29 ცხოვ'!T12</f>
        <v>0</v>
      </c>
      <c r="U12" s="20">
        <f>U21+U30+'III.29 ცხოვ'!U12</f>
        <v>0</v>
      </c>
      <c r="V12" s="20">
        <f>V21+V30+'III.29 ცხოვ'!V12</f>
        <v>0</v>
      </c>
    </row>
    <row r="13" spans="1:23" ht="13.5" customHeight="1" x14ac:dyDescent="0.2">
      <c r="A13" s="40"/>
      <c r="B13" s="22" t="s">
        <v>26</v>
      </c>
      <c r="C13" s="20">
        <f t="shared" si="0"/>
        <v>163</v>
      </c>
      <c r="D13" s="20">
        <f t="shared" si="1"/>
        <v>60</v>
      </c>
      <c r="E13" s="20">
        <f>E9+E10+E11+E12</f>
        <v>0</v>
      </c>
      <c r="F13" s="20">
        <f t="shared" si="2"/>
        <v>60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60</v>
      </c>
      <c r="P13" s="20">
        <f t="shared" si="3"/>
        <v>0</v>
      </c>
      <c r="Q13" s="20">
        <f t="shared" si="3"/>
        <v>0</v>
      </c>
      <c r="R13" s="20">
        <f t="shared" si="3"/>
        <v>0</v>
      </c>
      <c r="S13" s="20">
        <f t="shared" si="3"/>
        <v>0</v>
      </c>
      <c r="T13" s="20">
        <f t="shared" si="3"/>
        <v>0</v>
      </c>
      <c r="U13" s="20">
        <f t="shared" si="3"/>
        <v>103</v>
      </c>
      <c r="V13" s="20">
        <f t="shared" si="3"/>
        <v>0</v>
      </c>
    </row>
    <row r="14" spans="1:23" ht="13.5" customHeight="1" x14ac:dyDescent="0.2">
      <c r="A14" s="40"/>
      <c r="B14" s="21" t="s">
        <v>27</v>
      </c>
      <c r="C14" s="20">
        <f t="shared" si="0"/>
        <v>45.4</v>
      </c>
      <c r="D14" s="20">
        <f t="shared" si="1"/>
        <v>45.4</v>
      </c>
      <c r="E14" s="20">
        <f>E23+E32+'III.29 ცხოვ'!E14</f>
        <v>0</v>
      </c>
      <c r="F14" s="20">
        <f t="shared" si="2"/>
        <v>45.4</v>
      </c>
      <c r="G14" s="20">
        <f>G23+G32+'III.29 ცხოვ'!G14</f>
        <v>0</v>
      </c>
      <c r="H14" s="20">
        <f>H23+H32+'III.29 ცხოვ'!H14</f>
        <v>0</v>
      </c>
      <c r="I14" s="20">
        <f>I23+I32+'III.29 ცხოვ'!I14</f>
        <v>0</v>
      </c>
      <c r="J14" s="20">
        <f>J23+J32+'III.29 ცხოვ'!J14</f>
        <v>0</v>
      </c>
      <c r="K14" s="20">
        <f>K23+K32+'III.29 ცხოვ'!K14</f>
        <v>0</v>
      </c>
      <c r="L14" s="20">
        <f>L23+L32+'III.29 ცხოვ'!L14</f>
        <v>0</v>
      </c>
      <c r="M14" s="20">
        <f>M23+M32+'III.29 ცხოვ'!M14</f>
        <v>0</v>
      </c>
      <c r="N14" s="20">
        <f>N23+N32+'III.29 ცხოვ'!N14</f>
        <v>0</v>
      </c>
      <c r="O14" s="20">
        <f>O23+O32+'III.29 ცხოვ'!O14</f>
        <v>45.4</v>
      </c>
      <c r="P14" s="20">
        <f>P23+P32+'III.29 ცხოვ'!P14</f>
        <v>0</v>
      </c>
      <c r="Q14" s="20">
        <f>Q23+Q32+'III.29 ცხოვ'!Q14</f>
        <v>0</v>
      </c>
      <c r="R14" s="20">
        <f>R23+R32+'III.29 ცხოვ'!R14</f>
        <v>0</v>
      </c>
      <c r="S14" s="20">
        <f>S23+S32+'III.29 ცხოვ'!S14</f>
        <v>0</v>
      </c>
      <c r="T14" s="20">
        <f>T23+T32+'III.29 ცხოვ'!T14</f>
        <v>0</v>
      </c>
      <c r="U14" s="20">
        <f>U23+U32+'III.29 ცხოვ'!U14</f>
        <v>0</v>
      </c>
      <c r="V14" s="20">
        <f>V23+V32+'III.29 ცხოვ'!V14</f>
        <v>0</v>
      </c>
    </row>
    <row r="15" spans="1:23" ht="12.75" customHeight="1" x14ac:dyDescent="0.2">
      <c r="A15" s="40"/>
      <c r="B15" s="21" t="s">
        <v>28</v>
      </c>
      <c r="C15" s="20">
        <f t="shared" ref="C15:V15" si="4">C14-C13</f>
        <v>-117.6</v>
      </c>
      <c r="D15" s="20">
        <f t="shared" si="4"/>
        <v>-14.600000000000001</v>
      </c>
      <c r="E15" s="20">
        <f t="shared" si="4"/>
        <v>0</v>
      </c>
      <c r="F15" s="20">
        <f t="shared" si="4"/>
        <v>-14.600000000000001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-14.600000000000001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-103</v>
      </c>
      <c r="V15" s="20">
        <f t="shared" si="4"/>
        <v>0</v>
      </c>
    </row>
    <row r="16" spans="1:23" ht="12.75" customHeight="1" x14ac:dyDescent="0.2">
      <c r="A16" s="40"/>
      <c r="B16" s="21" t="s">
        <v>29</v>
      </c>
      <c r="C16" s="20">
        <f>C14/C13*100</f>
        <v>27.85276073619632</v>
      </c>
      <c r="D16" s="9">
        <f>D14/D13*100</f>
        <v>75.666666666666657</v>
      </c>
      <c r="E16" s="20"/>
      <c r="F16" s="9">
        <f>F14/F13*100</f>
        <v>75.666666666666657</v>
      </c>
      <c r="G16" s="20"/>
      <c r="H16" s="20"/>
      <c r="I16" s="20"/>
      <c r="J16" s="20"/>
      <c r="K16" s="20"/>
      <c r="L16" s="20"/>
      <c r="M16" s="20"/>
      <c r="N16" s="20"/>
      <c r="O16" s="9">
        <f>O14/O13*100</f>
        <v>75.666666666666657</v>
      </c>
      <c r="P16" s="20"/>
      <c r="Q16" s="20"/>
      <c r="R16" s="20"/>
      <c r="S16" s="20"/>
      <c r="T16" s="20"/>
      <c r="U16" s="20">
        <f>U14/U13*100</f>
        <v>0</v>
      </c>
      <c r="V16" s="20"/>
    </row>
    <row r="17" spans="1:22" ht="24" customHeight="1" x14ac:dyDescent="0.2">
      <c r="A17" s="23"/>
      <c r="B17" s="16" t="s">
        <v>158</v>
      </c>
      <c r="C17" s="20"/>
      <c r="D17" s="20"/>
      <c r="E17" s="20"/>
      <c r="F17" s="2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</row>
    <row r="18" spans="1:22" ht="14.25" customHeight="1" x14ac:dyDescent="0.2">
      <c r="A18" s="40"/>
      <c r="B18" s="21" t="s">
        <v>23</v>
      </c>
      <c r="C18" s="20">
        <f t="shared" ref="C18:C23" si="5">D18+U18+V18</f>
        <v>100</v>
      </c>
      <c r="D18" s="20">
        <f t="shared" ref="D18:D23" si="6">E18+F18+P18+Q18+R18+S18+T18</f>
        <v>100</v>
      </c>
      <c r="E18" s="20"/>
      <c r="F18" s="20">
        <f t="shared" ref="F18:F23" si="7">G18+H18+I18+J18+K18+L18+M18+N18+O18</f>
        <v>100</v>
      </c>
      <c r="G18" s="40"/>
      <c r="H18" s="40"/>
      <c r="I18" s="40"/>
      <c r="J18" s="40"/>
      <c r="K18" s="40"/>
      <c r="L18" s="40"/>
      <c r="M18" s="40"/>
      <c r="N18" s="40"/>
      <c r="O18" s="20">
        <v>100</v>
      </c>
      <c r="P18" s="40"/>
      <c r="Q18" s="20"/>
      <c r="R18" s="40"/>
      <c r="S18" s="40"/>
      <c r="T18" s="40"/>
      <c r="U18" s="40"/>
      <c r="V18" s="40"/>
    </row>
    <row r="19" spans="1:22" ht="14.25" customHeight="1" x14ac:dyDescent="0.2">
      <c r="A19" s="40"/>
      <c r="B19" s="21" t="s">
        <v>24</v>
      </c>
      <c r="C19" s="20">
        <f t="shared" si="5"/>
        <v>0</v>
      </c>
      <c r="D19" s="20">
        <f t="shared" si="6"/>
        <v>0</v>
      </c>
      <c r="E19" s="20"/>
      <c r="F19" s="20">
        <f t="shared" si="7"/>
        <v>0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</row>
    <row r="20" spans="1:22" ht="14.25" customHeight="1" x14ac:dyDescent="0.2">
      <c r="A20" s="40"/>
      <c r="B20" s="21" t="s">
        <v>25</v>
      </c>
      <c r="C20" s="20">
        <f t="shared" si="5"/>
        <v>0</v>
      </c>
      <c r="D20" s="20">
        <f t="shared" si="6"/>
        <v>-100</v>
      </c>
      <c r="E20" s="20"/>
      <c r="F20" s="20">
        <f t="shared" si="7"/>
        <v>-100</v>
      </c>
      <c r="G20" s="40"/>
      <c r="H20" s="40"/>
      <c r="I20" s="40"/>
      <c r="J20" s="40"/>
      <c r="K20" s="40"/>
      <c r="L20" s="40"/>
      <c r="M20" s="40"/>
      <c r="N20" s="40"/>
      <c r="O20" s="20">
        <v>-100</v>
      </c>
      <c r="P20" s="40"/>
      <c r="Q20" s="20"/>
      <c r="R20" s="40"/>
      <c r="S20" s="40"/>
      <c r="T20" s="40"/>
      <c r="U20" s="20">
        <v>100</v>
      </c>
      <c r="V20" s="40"/>
    </row>
    <row r="21" spans="1:22" ht="14.25" customHeight="1" x14ac:dyDescent="0.2">
      <c r="A21" s="40"/>
      <c r="B21" s="22" t="s">
        <v>38</v>
      </c>
      <c r="C21" s="20">
        <f t="shared" si="5"/>
        <v>0</v>
      </c>
      <c r="D21" s="20">
        <f t="shared" si="6"/>
        <v>0</v>
      </c>
      <c r="E21" s="20"/>
      <c r="F21" s="20">
        <f t="shared" si="7"/>
        <v>0</v>
      </c>
      <c r="G21" s="40"/>
      <c r="H21" s="40"/>
      <c r="I21" s="40"/>
      <c r="J21" s="40"/>
      <c r="K21" s="40"/>
      <c r="L21" s="40"/>
      <c r="M21" s="40"/>
      <c r="N21" s="40"/>
      <c r="O21" s="20"/>
      <c r="P21" s="20"/>
      <c r="Q21" s="20"/>
      <c r="R21" s="40"/>
      <c r="S21" s="40"/>
      <c r="T21" s="40"/>
      <c r="U21" s="40"/>
      <c r="V21" s="40"/>
    </row>
    <row r="22" spans="1:22" ht="14.25" customHeight="1" x14ac:dyDescent="0.2">
      <c r="A22" s="40"/>
      <c r="B22" s="22" t="s">
        <v>26</v>
      </c>
      <c r="C22" s="20">
        <f t="shared" si="5"/>
        <v>100</v>
      </c>
      <c r="D22" s="20">
        <f t="shared" si="6"/>
        <v>0</v>
      </c>
      <c r="E22" s="20">
        <f>E18+E19+E20+E21</f>
        <v>0</v>
      </c>
      <c r="F22" s="20">
        <f t="shared" si="7"/>
        <v>0</v>
      </c>
      <c r="G22" s="20">
        <f t="shared" ref="G22:V22" si="8">G18+G19+G20+G21</f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20">
        <f t="shared" si="8"/>
        <v>0</v>
      </c>
      <c r="N22" s="20">
        <f t="shared" si="8"/>
        <v>0</v>
      </c>
      <c r="O22" s="20">
        <f t="shared" si="8"/>
        <v>0</v>
      </c>
      <c r="P22" s="20">
        <f t="shared" si="8"/>
        <v>0</v>
      </c>
      <c r="Q22" s="20">
        <f t="shared" si="8"/>
        <v>0</v>
      </c>
      <c r="R22" s="20">
        <f t="shared" si="8"/>
        <v>0</v>
      </c>
      <c r="S22" s="20">
        <f t="shared" si="8"/>
        <v>0</v>
      </c>
      <c r="T22" s="20">
        <f t="shared" si="8"/>
        <v>0</v>
      </c>
      <c r="U22" s="20">
        <f t="shared" si="8"/>
        <v>100</v>
      </c>
      <c r="V22" s="20">
        <f t="shared" si="8"/>
        <v>0</v>
      </c>
    </row>
    <row r="23" spans="1:22" ht="14.25" customHeight="1" x14ac:dyDescent="0.2">
      <c r="A23" s="40"/>
      <c r="B23" s="21" t="s">
        <v>27</v>
      </c>
      <c r="C23" s="20">
        <f t="shared" si="5"/>
        <v>0</v>
      </c>
      <c r="D23" s="20">
        <f t="shared" si="6"/>
        <v>0</v>
      </c>
      <c r="E23" s="20"/>
      <c r="F23" s="20">
        <f t="shared" si="7"/>
        <v>0</v>
      </c>
      <c r="G23" s="40"/>
      <c r="H23" s="40"/>
      <c r="I23" s="40"/>
      <c r="J23" s="40"/>
      <c r="K23" s="40"/>
      <c r="L23" s="40"/>
      <c r="M23" s="40"/>
      <c r="N23" s="40"/>
      <c r="O23" s="20"/>
      <c r="P23" s="40"/>
      <c r="Q23" s="40"/>
      <c r="R23" s="40"/>
      <c r="S23" s="40"/>
      <c r="T23" s="40"/>
      <c r="U23" s="20"/>
      <c r="V23" s="40"/>
    </row>
    <row r="24" spans="1:22" ht="14.25" customHeight="1" x14ac:dyDescent="0.2">
      <c r="A24" s="40"/>
      <c r="B24" s="21" t="s">
        <v>28</v>
      </c>
      <c r="C24" s="20">
        <f t="shared" ref="C24:V24" si="9">C23-C22</f>
        <v>-100</v>
      </c>
      <c r="D24" s="20">
        <f t="shared" si="9"/>
        <v>0</v>
      </c>
      <c r="E24" s="20">
        <f t="shared" si="9"/>
        <v>0</v>
      </c>
      <c r="F24" s="20">
        <f t="shared" si="9"/>
        <v>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0</v>
      </c>
      <c r="P24" s="20">
        <f t="shared" si="9"/>
        <v>0</v>
      </c>
      <c r="Q24" s="20">
        <f t="shared" si="9"/>
        <v>0</v>
      </c>
      <c r="R24" s="20">
        <f t="shared" si="9"/>
        <v>0</v>
      </c>
      <c r="S24" s="20">
        <f t="shared" si="9"/>
        <v>0</v>
      </c>
      <c r="T24" s="20">
        <f t="shared" si="9"/>
        <v>0</v>
      </c>
      <c r="U24" s="20">
        <f t="shared" si="9"/>
        <v>-100</v>
      </c>
      <c r="V24" s="20">
        <f t="shared" si="9"/>
        <v>0</v>
      </c>
    </row>
    <row r="25" spans="1:22" ht="14.25" customHeight="1" x14ac:dyDescent="0.2">
      <c r="A25" s="40"/>
      <c r="B25" s="21" t="s">
        <v>29</v>
      </c>
      <c r="C25" s="20">
        <f>C23/C22*100</f>
        <v>0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>
        <f>U23/U22*100</f>
        <v>0</v>
      </c>
      <c r="V25" s="20"/>
    </row>
    <row r="26" spans="1:22" ht="29.25" customHeight="1" x14ac:dyDescent="0.2">
      <c r="A26" s="40"/>
      <c r="B26" s="16" t="s">
        <v>110</v>
      </c>
      <c r="C26" s="20"/>
      <c r="D26" s="20"/>
      <c r="E26" s="20"/>
      <c r="F26" s="20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</row>
    <row r="27" spans="1:22" ht="13.5" customHeight="1" x14ac:dyDescent="0.2">
      <c r="A27" s="40"/>
      <c r="B27" s="21" t="s">
        <v>23</v>
      </c>
      <c r="C27" s="20">
        <f t="shared" ref="C27:C32" si="10">D27+U27+V27</f>
        <v>0</v>
      </c>
      <c r="D27" s="20">
        <f t="shared" ref="D27:D32" si="11">E27+F27+P27+Q27+R27+S27+T27</f>
        <v>0</v>
      </c>
      <c r="E27" s="20"/>
      <c r="F27" s="20">
        <f t="shared" ref="F27:F32" si="12">G27+H27+I27+J27+K27+L27+M27+N27+O27</f>
        <v>0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20"/>
      <c r="R27" s="49"/>
      <c r="S27" s="49"/>
      <c r="T27" s="49"/>
      <c r="U27" s="20"/>
      <c r="V27" s="49"/>
    </row>
    <row r="28" spans="1:22" ht="13.5" customHeight="1" x14ac:dyDescent="0.2">
      <c r="A28" s="40"/>
      <c r="B28" s="21" t="s">
        <v>24</v>
      </c>
      <c r="C28" s="20">
        <f t="shared" si="10"/>
        <v>0</v>
      </c>
      <c r="D28" s="20">
        <f t="shared" si="11"/>
        <v>0</v>
      </c>
      <c r="E28" s="20"/>
      <c r="F28" s="20">
        <f t="shared" si="12"/>
        <v>0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</row>
    <row r="29" spans="1:22" ht="13.5" customHeight="1" x14ac:dyDescent="0.2">
      <c r="A29" s="40"/>
      <c r="B29" s="21" t="s">
        <v>25</v>
      </c>
      <c r="C29" s="20">
        <f t="shared" si="10"/>
        <v>3</v>
      </c>
      <c r="D29" s="20">
        <f t="shared" si="11"/>
        <v>0</v>
      </c>
      <c r="E29" s="20"/>
      <c r="F29" s="20">
        <f t="shared" si="12"/>
        <v>0</v>
      </c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20"/>
      <c r="R29" s="49"/>
      <c r="S29" s="49"/>
      <c r="T29" s="49"/>
      <c r="U29" s="20">
        <v>3</v>
      </c>
      <c r="V29" s="49"/>
    </row>
    <row r="30" spans="1:22" ht="13.5" customHeight="1" x14ac:dyDescent="0.2">
      <c r="A30" s="40"/>
      <c r="B30" s="22" t="s">
        <v>38</v>
      </c>
      <c r="C30" s="20">
        <f t="shared" si="10"/>
        <v>0</v>
      </c>
      <c r="D30" s="20">
        <f t="shared" si="11"/>
        <v>0</v>
      </c>
      <c r="E30" s="20"/>
      <c r="F30" s="20">
        <f t="shared" si="12"/>
        <v>0</v>
      </c>
      <c r="G30" s="49"/>
      <c r="H30" s="49"/>
      <c r="I30" s="49"/>
      <c r="J30" s="49"/>
      <c r="K30" s="49"/>
      <c r="L30" s="49"/>
      <c r="M30" s="49"/>
      <c r="N30" s="49"/>
      <c r="O30" s="20"/>
      <c r="P30" s="49"/>
      <c r="Q30" s="49"/>
      <c r="R30" s="49"/>
      <c r="S30" s="49"/>
      <c r="T30" s="49"/>
      <c r="U30" s="20"/>
      <c r="V30" s="49"/>
    </row>
    <row r="31" spans="1:22" ht="13.5" customHeight="1" x14ac:dyDescent="0.2">
      <c r="A31" s="40"/>
      <c r="B31" s="22" t="s">
        <v>26</v>
      </c>
      <c r="C31" s="20">
        <f t="shared" si="10"/>
        <v>3</v>
      </c>
      <c r="D31" s="20">
        <f t="shared" si="11"/>
        <v>0</v>
      </c>
      <c r="E31" s="20">
        <f>E27+E28+E29+E30</f>
        <v>0</v>
      </c>
      <c r="F31" s="20">
        <f t="shared" si="12"/>
        <v>0</v>
      </c>
      <c r="G31" s="20">
        <f t="shared" ref="G31:V31" si="13">G27+G28+G29+G30</f>
        <v>0</v>
      </c>
      <c r="H31" s="20">
        <f t="shared" si="13"/>
        <v>0</v>
      </c>
      <c r="I31" s="20">
        <f t="shared" si="13"/>
        <v>0</v>
      </c>
      <c r="J31" s="20">
        <f t="shared" si="13"/>
        <v>0</v>
      </c>
      <c r="K31" s="20">
        <f t="shared" si="13"/>
        <v>0</v>
      </c>
      <c r="L31" s="20">
        <f t="shared" si="13"/>
        <v>0</v>
      </c>
      <c r="M31" s="20">
        <f t="shared" si="13"/>
        <v>0</v>
      </c>
      <c r="N31" s="20">
        <f t="shared" si="13"/>
        <v>0</v>
      </c>
      <c r="O31" s="20">
        <f t="shared" si="13"/>
        <v>0</v>
      </c>
      <c r="P31" s="20">
        <f t="shared" si="13"/>
        <v>0</v>
      </c>
      <c r="Q31" s="20">
        <f t="shared" si="13"/>
        <v>0</v>
      </c>
      <c r="R31" s="20">
        <f t="shared" si="13"/>
        <v>0</v>
      </c>
      <c r="S31" s="20">
        <f t="shared" si="13"/>
        <v>0</v>
      </c>
      <c r="T31" s="20">
        <f t="shared" si="13"/>
        <v>0</v>
      </c>
      <c r="U31" s="20">
        <f t="shared" si="13"/>
        <v>3</v>
      </c>
      <c r="V31" s="20">
        <f t="shared" si="13"/>
        <v>0</v>
      </c>
    </row>
    <row r="32" spans="1:22" ht="13.5" customHeight="1" x14ac:dyDescent="0.2">
      <c r="A32" s="40"/>
      <c r="B32" s="21" t="s">
        <v>27</v>
      </c>
      <c r="C32" s="20">
        <f t="shared" si="10"/>
        <v>0</v>
      </c>
      <c r="D32" s="20">
        <f t="shared" si="11"/>
        <v>0</v>
      </c>
      <c r="E32" s="20"/>
      <c r="F32" s="20">
        <f t="shared" si="12"/>
        <v>0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20"/>
      <c r="R32" s="49"/>
      <c r="S32" s="49"/>
      <c r="T32" s="49"/>
      <c r="U32" s="49"/>
      <c r="V32" s="49"/>
    </row>
    <row r="33" spans="1:22" ht="13.5" customHeight="1" x14ac:dyDescent="0.2">
      <c r="A33" s="40"/>
      <c r="B33" s="21" t="s">
        <v>28</v>
      </c>
      <c r="C33" s="20">
        <f t="shared" ref="C33:V33" si="14">C32-C31</f>
        <v>-3</v>
      </c>
      <c r="D33" s="20">
        <f t="shared" si="14"/>
        <v>0</v>
      </c>
      <c r="E33" s="20">
        <f t="shared" si="14"/>
        <v>0</v>
      </c>
      <c r="F33" s="20">
        <f t="shared" si="14"/>
        <v>0</v>
      </c>
      <c r="G33" s="20">
        <f t="shared" si="14"/>
        <v>0</v>
      </c>
      <c r="H33" s="20">
        <f t="shared" si="14"/>
        <v>0</v>
      </c>
      <c r="I33" s="20">
        <f t="shared" si="14"/>
        <v>0</v>
      </c>
      <c r="J33" s="20">
        <f t="shared" si="14"/>
        <v>0</v>
      </c>
      <c r="K33" s="20">
        <f t="shared" si="14"/>
        <v>0</v>
      </c>
      <c r="L33" s="20">
        <f t="shared" si="14"/>
        <v>0</v>
      </c>
      <c r="M33" s="20">
        <f t="shared" si="14"/>
        <v>0</v>
      </c>
      <c r="N33" s="20">
        <f t="shared" si="14"/>
        <v>0</v>
      </c>
      <c r="O33" s="20">
        <f t="shared" si="14"/>
        <v>0</v>
      </c>
      <c r="P33" s="20">
        <f t="shared" si="14"/>
        <v>0</v>
      </c>
      <c r="Q33" s="20">
        <f t="shared" si="14"/>
        <v>0</v>
      </c>
      <c r="R33" s="20">
        <f t="shared" si="14"/>
        <v>0</v>
      </c>
      <c r="S33" s="20">
        <f t="shared" si="14"/>
        <v>0</v>
      </c>
      <c r="T33" s="20">
        <f t="shared" si="14"/>
        <v>0</v>
      </c>
      <c r="U33" s="20">
        <f t="shared" si="14"/>
        <v>-3</v>
      </c>
      <c r="V33" s="20">
        <f t="shared" si="14"/>
        <v>0</v>
      </c>
    </row>
    <row r="34" spans="1:22" ht="13.5" customHeight="1" x14ac:dyDescent="0.2">
      <c r="A34" s="40"/>
      <c r="B34" s="21" t="s">
        <v>29</v>
      </c>
      <c r="C34" s="20">
        <f>C32/C31*100</f>
        <v>0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>
        <f>U32/U31*100</f>
        <v>0</v>
      </c>
      <c r="V34" s="20"/>
    </row>
  </sheetData>
  <mergeCells count="16">
    <mergeCell ref="A2:A6"/>
    <mergeCell ref="B2:B6"/>
    <mergeCell ref="C2:C5"/>
    <mergeCell ref="D2:T2"/>
    <mergeCell ref="U2:U5"/>
    <mergeCell ref="G4:O4"/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</mergeCells>
  <pageMargins left="0.17" right="0.2" top="0.17" bottom="0.16" header="0.17" footer="0.16"/>
  <pageSetup paperSize="9" orientation="landscape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4"/>
  <sheetViews>
    <sheetView showZeros="0" zoomScale="110" zoomScaleNormal="110" workbookViewId="0">
      <pane xSplit="2" ySplit="5" topLeftCell="C21" activePane="bottomRight" state="frozen"/>
      <selection activeCell="C35" sqref="C35"/>
      <selection pane="topRight" activeCell="C35" sqref="C35"/>
      <selection pane="bottomLeft" activeCell="C35" sqref="C35"/>
      <selection pane="bottomRight" activeCell="O14" sqref="O14"/>
    </sheetView>
  </sheetViews>
  <sheetFormatPr defaultRowHeight="11.25" x14ac:dyDescent="0.2"/>
  <cols>
    <col min="1" max="1" width="3.28515625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5.140625" style="19" customWidth="1"/>
    <col min="9" max="9" width="4.85546875" style="19" customWidth="1"/>
    <col min="10" max="10" width="5.28515625" style="19" customWidth="1"/>
    <col min="11" max="11" width="4.5703125" style="19" customWidth="1"/>
    <col min="12" max="12" width="4.7109375" style="19" customWidth="1"/>
    <col min="13" max="13" width="8.42578125" style="19" customWidth="1"/>
    <col min="14" max="14" width="8" style="19" customWidth="1"/>
    <col min="15" max="15" width="8.140625" style="19" customWidth="1"/>
    <col min="16" max="16" width="4.140625" style="19" customWidth="1"/>
    <col min="17" max="17" width="4.42578125" style="19" customWidth="1"/>
    <col min="18" max="19" width="4.140625" style="19" customWidth="1"/>
    <col min="20" max="21" width="5.28515625" style="19" customWidth="1"/>
    <col min="22" max="22" width="4" style="19" customWidth="1"/>
    <col min="23" max="23" width="0" style="19" hidden="1" customWidth="1"/>
    <col min="24" max="16384" width="9.140625" style="18"/>
  </cols>
  <sheetData>
    <row r="1" spans="1:23" ht="11.25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29</v>
      </c>
    </row>
    <row r="2" spans="1:23" ht="12.7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3.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3.5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41" t="s">
        <v>3</v>
      </c>
      <c r="H5" s="41" t="s">
        <v>4</v>
      </c>
      <c r="I5" s="41" t="s">
        <v>5</v>
      </c>
      <c r="J5" s="41" t="s">
        <v>6</v>
      </c>
      <c r="K5" s="41" t="s">
        <v>7</v>
      </c>
      <c r="L5" s="41" t="s">
        <v>8</v>
      </c>
      <c r="M5" s="41" t="s">
        <v>9</v>
      </c>
      <c r="N5" s="41" t="s">
        <v>52</v>
      </c>
      <c r="O5" s="41" t="s">
        <v>10</v>
      </c>
      <c r="P5" s="111"/>
      <c r="Q5" s="111"/>
      <c r="R5" s="111"/>
      <c r="S5" s="111"/>
      <c r="T5" s="111"/>
      <c r="U5" s="111"/>
      <c r="V5" s="111"/>
    </row>
    <row r="6" spans="1:23" x14ac:dyDescent="0.2">
      <c r="A6" s="110"/>
      <c r="B6" s="110"/>
      <c r="C6" s="40">
        <v>1</v>
      </c>
      <c r="D6" s="40">
        <v>2</v>
      </c>
      <c r="E6" s="40">
        <v>21</v>
      </c>
      <c r="F6" s="40">
        <v>22</v>
      </c>
      <c r="G6" s="40">
        <v>221</v>
      </c>
      <c r="H6" s="40">
        <v>222</v>
      </c>
      <c r="I6" s="40">
        <v>223</v>
      </c>
      <c r="J6" s="40">
        <v>224</v>
      </c>
      <c r="K6" s="40">
        <v>225</v>
      </c>
      <c r="L6" s="40">
        <v>226</v>
      </c>
      <c r="M6" s="40">
        <v>227</v>
      </c>
      <c r="N6" s="40">
        <v>228</v>
      </c>
      <c r="O6" s="40">
        <v>229</v>
      </c>
      <c r="P6" s="40">
        <v>23</v>
      </c>
      <c r="Q6" s="40">
        <v>24</v>
      </c>
      <c r="R6" s="40">
        <v>25</v>
      </c>
      <c r="S6" s="40">
        <v>26</v>
      </c>
      <c r="T6" s="40">
        <v>27</v>
      </c>
      <c r="U6" s="40">
        <v>28</v>
      </c>
      <c r="V6" s="40">
        <v>29</v>
      </c>
      <c r="W6" s="18"/>
    </row>
    <row r="7" spans="1:23" ht="13.5" customHeight="1" x14ac:dyDescent="0.2">
      <c r="A7" s="40">
        <v>1</v>
      </c>
      <c r="B7" s="40">
        <v>2</v>
      </c>
      <c r="C7" s="40">
        <v>4</v>
      </c>
      <c r="D7" s="40">
        <v>5</v>
      </c>
      <c r="E7" s="40">
        <v>6</v>
      </c>
      <c r="F7" s="40">
        <v>7</v>
      </c>
      <c r="G7" s="40">
        <v>8</v>
      </c>
      <c r="H7" s="40">
        <v>9</v>
      </c>
      <c r="I7" s="40">
        <v>10</v>
      </c>
      <c r="J7" s="40">
        <v>11</v>
      </c>
      <c r="K7" s="40">
        <v>12</v>
      </c>
      <c r="L7" s="40">
        <v>13</v>
      </c>
      <c r="M7" s="40">
        <v>14</v>
      </c>
      <c r="N7" s="40">
        <v>15</v>
      </c>
      <c r="O7" s="40">
        <v>16</v>
      </c>
      <c r="P7" s="40">
        <v>17</v>
      </c>
      <c r="Q7" s="40">
        <v>18</v>
      </c>
      <c r="R7" s="40">
        <v>19</v>
      </c>
      <c r="S7" s="40">
        <v>20</v>
      </c>
      <c r="T7" s="40">
        <v>21</v>
      </c>
      <c r="U7" s="40">
        <v>22</v>
      </c>
      <c r="V7" s="40">
        <v>23</v>
      </c>
    </row>
    <row r="8" spans="1:23" ht="19.5" x14ac:dyDescent="0.2">
      <c r="A8" s="40"/>
      <c r="B8" s="16" t="s">
        <v>175</v>
      </c>
      <c r="C8" s="20"/>
      <c r="D8" s="20"/>
      <c r="E8" s="20"/>
      <c r="F8" s="20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</row>
    <row r="9" spans="1:23" ht="13.5" customHeight="1" x14ac:dyDescent="0.2">
      <c r="A9" s="40"/>
      <c r="B9" s="21" t="s">
        <v>23</v>
      </c>
      <c r="C9" s="20">
        <f t="shared" ref="C9:C14" si="0">D9+U9+V9</f>
        <v>0</v>
      </c>
      <c r="D9" s="20">
        <f t="shared" ref="D9:D14" si="1">E9+F9+P9+Q9+R9+S9+T9</f>
        <v>0</v>
      </c>
      <c r="E9" s="20"/>
      <c r="F9" s="20">
        <f t="shared" ref="F9:F14" si="2">G9+H9+I9+J9+K9+L9+M9+N9+O9</f>
        <v>0</v>
      </c>
      <c r="G9" s="49"/>
      <c r="H9" s="49"/>
      <c r="I9" s="49"/>
      <c r="J9" s="49"/>
      <c r="K9" s="49"/>
      <c r="L9" s="49"/>
      <c r="M9" s="49"/>
      <c r="N9" s="49"/>
      <c r="O9" s="20"/>
      <c r="P9" s="49"/>
      <c r="Q9" s="20"/>
      <c r="R9" s="49"/>
      <c r="S9" s="49"/>
      <c r="T9" s="49"/>
      <c r="U9" s="20"/>
      <c r="V9" s="49"/>
    </row>
    <row r="10" spans="1:23" ht="13.5" customHeight="1" x14ac:dyDescent="0.2">
      <c r="A10" s="40"/>
      <c r="B10" s="21" t="s">
        <v>24</v>
      </c>
      <c r="C10" s="20">
        <f t="shared" si="0"/>
        <v>0</v>
      </c>
      <c r="D10" s="20">
        <f t="shared" si="1"/>
        <v>0</v>
      </c>
      <c r="E10" s="20"/>
      <c r="F10" s="20">
        <f t="shared" si="2"/>
        <v>0</v>
      </c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</row>
    <row r="11" spans="1:23" ht="13.5" customHeight="1" x14ac:dyDescent="0.2">
      <c r="A11" s="40"/>
      <c r="B11" s="21" t="s">
        <v>25</v>
      </c>
      <c r="C11" s="20">
        <f t="shared" si="0"/>
        <v>60</v>
      </c>
      <c r="D11" s="20">
        <f t="shared" si="1"/>
        <v>60</v>
      </c>
      <c r="E11" s="20"/>
      <c r="F11" s="20">
        <f t="shared" si="2"/>
        <v>60</v>
      </c>
      <c r="G11" s="49"/>
      <c r="H11" s="49"/>
      <c r="I11" s="49"/>
      <c r="J11" s="49"/>
      <c r="K11" s="49"/>
      <c r="L11" s="49"/>
      <c r="M11" s="49"/>
      <c r="N11" s="49"/>
      <c r="O11" s="20">
        <v>60</v>
      </c>
      <c r="P11" s="49"/>
      <c r="Q11" s="20"/>
      <c r="R11" s="49"/>
      <c r="S11" s="49"/>
      <c r="T11" s="20"/>
      <c r="U11" s="20"/>
      <c r="V11" s="49"/>
    </row>
    <row r="12" spans="1:23" ht="13.5" customHeight="1" x14ac:dyDescent="0.2">
      <c r="A12" s="40"/>
      <c r="B12" s="22" t="s">
        <v>38</v>
      </c>
      <c r="C12" s="20">
        <f t="shared" si="0"/>
        <v>0</v>
      </c>
      <c r="D12" s="20">
        <f t="shared" si="1"/>
        <v>0</v>
      </c>
      <c r="E12" s="20"/>
      <c r="F12" s="20">
        <f t="shared" si="2"/>
        <v>0</v>
      </c>
      <c r="G12" s="49"/>
      <c r="H12" s="49"/>
      <c r="I12" s="49"/>
      <c r="J12" s="49"/>
      <c r="K12" s="49"/>
      <c r="L12" s="49"/>
      <c r="M12" s="49"/>
      <c r="N12" s="49"/>
      <c r="O12" s="20"/>
      <c r="P12" s="49"/>
      <c r="Q12" s="49"/>
      <c r="R12" s="49"/>
      <c r="S12" s="49"/>
      <c r="T12" s="49"/>
      <c r="U12" s="20"/>
      <c r="V12" s="49"/>
    </row>
    <row r="13" spans="1:23" ht="13.5" customHeight="1" x14ac:dyDescent="0.2">
      <c r="A13" s="40"/>
      <c r="B13" s="22" t="s">
        <v>26</v>
      </c>
      <c r="C13" s="20">
        <f t="shared" si="0"/>
        <v>60</v>
      </c>
      <c r="D13" s="20">
        <f t="shared" si="1"/>
        <v>60</v>
      </c>
      <c r="E13" s="20">
        <f>E9+E10+E11+E12</f>
        <v>0</v>
      </c>
      <c r="F13" s="20">
        <f t="shared" si="2"/>
        <v>60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60</v>
      </c>
      <c r="P13" s="20">
        <f t="shared" si="3"/>
        <v>0</v>
      </c>
      <c r="Q13" s="20">
        <f t="shared" si="3"/>
        <v>0</v>
      </c>
      <c r="R13" s="20">
        <f t="shared" si="3"/>
        <v>0</v>
      </c>
      <c r="S13" s="20">
        <f t="shared" si="3"/>
        <v>0</v>
      </c>
      <c r="T13" s="20">
        <f t="shared" si="3"/>
        <v>0</v>
      </c>
      <c r="U13" s="20">
        <f t="shared" si="3"/>
        <v>0</v>
      </c>
      <c r="V13" s="20">
        <f t="shared" si="3"/>
        <v>0</v>
      </c>
    </row>
    <row r="14" spans="1:23" ht="13.5" customHeight="1" x14ac:dyDescent="0.2">
      <c r="A14" s="40"/>
      <c r="B14" s="21" t="s">
        <v>27</v>
      </c>
      <c r="C14" s="20">
        <f t="shared" si="0"/>
        <v>45.4</v>
      </c>
      <c r="D14" s="20">
        <f t="shared" si="1"/>
        <v>45.4</v>
      </c>
      <c r="E14" s="20"/>
      <c r="F14" s="20">
        <f t="shared" si="2"/>
        <v>45.4</v>
      </c>
      <c r="G14" s="49"/>
      <c r="H14" s="49"/>
      <c r="I14" s="49"/>
      <c r="J14" s="49"/>
      <c r="K14" s="49"/>
      <c r="L14" s="49"/>
      <c r="M14" s="49"/>
      <c r="N14" s="49"/>
      <c r="O14" s="49">
        <v>45.4</v>
      </c>
      <c r="P14" s="49"/>
      <c r="Q14" s="20"/>
      <c r="R14" s="49"/>
      <c r="S14" s="49"/>
      <c r="T14" s="49"/>
      <c r="U14" s="49"/>
      <c r="V14" s="49"/>
    </row>
    <row r="15" spans="1:23" ht="13.5" customHeight="1" x14ac:dyDescent="0.2">
      <c r="A15" s="40"/>
      <c r="B15" s="21" t="s">
        <v>28</v>
      </c>
      <c r="C15" s="20">
        <f t="shared" ref="C15:V15" si="4">C14-C13</f>
        <v>-14.600000000000001</v>
      </c>
      <c r="D15" s="20">
        <f t="shared" si="4"/>
        <v>-14.600000000000001</v>
      </c>
      <c r="E15" s="20">
        <f t="shared" si="4"/>
        <v>0</v>
      </c>
      <c r="F15" s="20">
        <f t="shared" si="4"/>
        <v>-14.600000000000001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-14.600000000000001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</row>
    <row r="16" spans="1:23" ht="13.5" customHeight="1" x14ac:dyDescent="0.2">
      <c r="A16" s="40"/>
      <c r="B16" s="21" t="s">
        <v>29</v>
      </c>
      <c r="C16" s="20">
        <f>C14/C13*100</f>
        <v>75.666666666666657</v>
      </c>
      <c r="D16" s="20">
        <f>D14/D13*100</f>
        <v>75.666666666666657</v>
      </c>
      <c r="E16" s="20"/>
      <c r="F16" s="20">
        <f>F14/F13*100</f>
        <v>75.666666666666657</v>
      </c>
      <c r="G16" s="20"/>
      <c r="H16" s="20"/>
      <c r="I16" s="20"/>
      <c r="J16" s="20"/>
      <c r="K16" s="20"/>
      <c r="L16" s="20"/>
      <c r="M16" s="20"/>
      <c r="N16" s="20"/>
      <c r="O16" s="20">
        <f>O14/O13*100</f>
        <v>75.666666666666657</v>
      </c>
      <c r="P16" s="20"/>
      <c r="Q16" s="20"/>
      <c r="R16" s="20"/>
      <c r="S16" s="20"/>
      <c r="T16" s="20"/>
      <c r="U16" s="20"/>
      <c r="V16" s="20"/>
    </row>
    <row r="17" spans="1:22" ht="22.5" customHeight="1" x14ac:dyDescent="0.2">
      <c r="A17" s="80">
        <v>3.4</v>
      </c>
      <c r="B17" s="16" t="s">
        <v>111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80"/>
    </row>
    <row r="18" spans="1:22" ht="12.75" customHeight="1" x14ac:dyDescent="0.2">
      <c r="A18" s="80"/>
      <c r="B18" s="21" t="s">
        <v>23</v>
      </c>
      <c r="C18" s="20">
        <f t="shared" ref="C18:C23" si="5">D18+U18+V18</f>
        <v>159.9</v>
      </c>
      <c r="D18" s="20">
        <f t="shared" ref="D18:D23" si="6">E18+F18+P18+Q18+R18+S18+T18</f>
        <v>159.9</v>
      </c>
      <c r="E18" s="20"/>
      <c r="F18" s="20">
        <f t="shared" ref="F18:F23" si="7">G18+H18+I18+J18+K18+L18+M18+N18+O18</f>
        <v>159.9</v>
      </c>
      <c r="G18" s="80"/>
      <c r="H18" s="80"/>
      <c r="I18" s="80"/>
      <c r="J18" s="80"/>
      <c r="K18" s="80"/>
      <c r="L18" s="80"/>
      <c r="M18" s="80"/>
      <c r="N18" s="80"/>
      <c r="O18" s="80">
        <v>159.9</v>
      </c>
      <c r="P18" s="80"/>
      <c r="Q18" s="80"/>
      <c r="R18" s="80"/>
      <c r="S18" s="80"/>
      <c r="T18" s="80"/>
      <c r="U18" s="20"/>
      <c r="V18" s="80"/>
    </row>
    <row r="19" spans="1:22" ht="12.75" customHeight="1" x14ac:dyDescent="0.2">
      <c r="A19" s="80"/>
      <c r="B19" s="21" t="s">
        <v>24</v>
      </c>
      <c r="C19" s="20">
        <f t="shared" si="5"/>
        <v>0</v>
      </c>
      <c r="D19" s="20">
        <f t="shared" si="6"/>
        <v>0</v>
      </c>
      <c r="E19" s="20"/>
      <c r="F19" s="20">
        <f t="shared" si="7"/>
        <v>0</v>
      </c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</row>
    <row r="20" spans="1:22" ht="12.75" customHeight="1" x14ac:dyDescent="0.2">
      <c r="A20" s="80"/>
      <c r="B20" s="21" t="s">
        <v>25</v>
      </c>
      <c r="C20" s="20">
        <f t="shared" si="5"/>
        <v>-24.5</v>
      </c>
      <c r="D20" s="20">
        <f t="shared" si="6"/>
        <v>-24.5</v>
      </c>
      <c r="E20" s="20"/>
      <c r="F20" s="20">
        <f t="shared" si="7"/>
        <v>-24.9</v>
      </c>
      <c r="G20" s="80"/>
      <c r="H20" s="80"/>
      <c r="I20" s="80"/>
      <c r="J20" s="80"/>
      <c r="K20" s="80"/>
      <c r="L20" s="80"/>
      <c r="M20" s="80"/>
      <c r="N20" s="80"/>
      <c r="O20" s="80">
        <v>-24.9</v>
      </c>
      <c r="P20" s="80"/>
      <c r="Q20" s="80"/>
      <c r="R20" s="80"/>
      <c r="S20" s="80"/>
      <c r="T20" s="20">
        <v>0.4</v>
      </c>
      <c r="U20" s="20"/>
      <c r="V20" s="80"/>
    </row>
    <row r="21" spans="1:22" ht="12.75" customHeight="1" x14ac:dyDescent="0.2">
      <c r="A21" s="80"/>
      <c r="B21" s="22" t="s">
        <v>38</v>
      </c>
      <c r="C21" s="20">
        <f t="shared" si="5"/>
        <v>0</v>
      </c>
      <c r="D21" s="20">
        <f t="shared" si="6"/>
        <v>0</v>
      </c>
      <c r="E21" s="20"/>
      <c r="F21" s="20">
        <f t="shared" si="7"/>
        <v>0</v>
      </c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20"/>
      <c r="U21" s="80"/>
      <c r="V21" s="80"/>
    </row>
    <row r="22" spans="1:22" ht="12.75" customHeight="1" x14ac:dyDescent="0.2">
      <c r="A22" s="80"/>
      <c r="B22" s="22" t="s">
        <v>26</v>
      </c>
      <c r="C22" s="20">
        <f t="shared" si="5"/>
        <v>135.4</v>
      </c>
      <c r="D22" s="20">
        <f t="shared" si="6"/>
        <v>135.4</v>
      </c>
      <c r="E22" s="20">
        <f>E18+E19+E20+E21</f>
        <v>0</v>
      </c>
      <c r="F22" s="20">
        <f t="shared" si="7"/>
        <v>135</v>
      </c>
      <c r="G22" s="20">
        <f t="shared" ref="G22:V22" si="8">G18+G19+G20+G21</f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20">
        <f t="shared" si="8"/>
        <v>0</v>
      </c>
      <c r="N22" s="20">
        <f t="shared" si="8"/>
        <v>0</v>
      </c>
      <c r="O22" s="20">
        <f t="shared" si="8"/>
        <v>135</v>
      </c>
      <c r="P22" s="20">
        <f t="shared" si="8"/>
        <v>0</v>
      </c>
      <c r="Q22" s="20">
        <f t="shared" si="8"/>
        <v>0</v>
      </c>
      <c r="R22" s="20">
        <f t="shared" si="8"/>
        <v>0</v>
      </c>
      <c r="S22" s="20">
        <f t="shared" si="8"/>
        <v>0</v>
      </c>
      <c r="T22" s="20">
        <f t="shared" si="8"/>
        <v>0.4</v>
      </c>
      <c r="U22" s="20">
        <f t="shared" si="8"/>
        <v>0</v>
      </c>
      <c r="V22" s="20">
        <f t="shared" si="8"/>
        <v>0</v>
      </c>
    </row>
    <row r="23" spans="1:22" ht="12.75" customHeight="1" x14ac:dyDescent="0.2">
      <c r="A23" s="80"/>
      <c r="B23" s="21" t="s">
        <v>27</v>
      </c>
      <c r="C23" s="20">
        <f t="shared" si="5"/>
        <v>110.2</v>
      </c>
      <c r="D23" s="20">
        <f t="shared" si="6"/>
        <v>110.2</v>
      </c>
      <c r="E23" s="20"/>
      <c r="F23" s="20">
        <f t="shared" si="7"/>
        <v>110.2</v>
      </c>
      <c r="G23" s="80"/>
      <c r="H23" s="80"/>
      <c r="I23" s="80"/>
      <c r="J23" s="80"/>
      <c r="K23" s="80"/>
      <c r="L23" s="80"/>
      <c r="M23" s="80"/>
      <c r="N23" s="80"/>
      <c r="O23" s="80">
        <v>110.2</v>
      </c>
      <c r="P23" s="80"/>
      <c r="Q23" s="80"/>
      <c r="R23" s="80"/>
      <c r="S23" s="80"/>
      <c r="T23" s="80"/>
      <c r="U23" s="80"/>
      <c r="V23" s="80"/>
    </row>
    <row r="24" spans="1:22" x14ac:dyDescent="0.2">
      <c r="A24" s="80"/>
      <c r="B24" s="21" t="s">
        <v>28</v>
      </c>
      <c r="C24" s="20">
        <f t="shared" ref="C24:V24" si="9">C23-C22</f>
        <v>-25.200000000000003</v>
      </c>
      <c r="D24" s="20">
        <f t="shared" si="9"/>
        <v>-25.200000000000003</v>
      </c>
      <c r="E24" s="20">
        <f t="shared" si="9"/>
        <v>0</v>
      </c>
      <c r="F24" s="20">
        <f t="shared" si="9"/>
        <v>-24.799999999999997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-24.799999999999997</v>
      </c>
      <c r="P24" s="20">
        <f t="shared" si="9"/>
        <v>0</v>
      </c>
      <c r="Q24" s="20">
        <f t="shared" si="9"/>
        <v>0</v>
      </c>
      <c r="R24" s="20">
        <f t="shared" si="9"/>
        <v>0</v>
      </c>
      <c r="S24" s="20">
        <f t="shared" si="9"/>
        <v>0</v>
      </c>
      <c r="T24" s="20">
        <f t="shared" si="9"/>
        <v>-0.4</v>
      </c>
      <c r="U24" s="20">
        <f t="shared" si="9"/>
        <v>0</v>
      </c>
      <c r="V24" s="20">
        <f t="shared" si="9"/>
        <v>0</v>
      </c>
    </row>
    <row r="25" spans="1:22" x14ac:dyDescent="0.2">
      <c r="A25" s="80"/>
      <c r="B25" s="21" t="s">
        <v>29</v>
      </c>
      <c r="C25" s="20">
        <f>C23/C22*100</f>
        <v>81.388478581979314</v>
      </c>
      <c r="D25" s="20">
        <f>D23/D22*100</f>
        <v>81.388478581979314</v>
      </c>
      <c r="E25" s="20"/>
      <c r="F25" s="20">
        <f>F23/F22*100</f>
        <v>81.629629629629633</v>
      </c>
      <c r="G25" s="20"/>
      <c r="H25" s="20"/>
      <c r="I25" s="20"/>
      <c r="J25" s="20"/>
      <c r="K25" s="20"/>
      <c r="L25" s="20"/>
      <c r="M25" s="20"/>
      <c r="N25" s="20"/>
      <c r="O25" s="20">
        <f>O23/O22*100</f>
        <v>81.629629629629633</v>
      </c>
      <c r="P25" s="20"/>
      <c r="Q25" s="20"/>
      <c r="R25" s="20"/>
      <c r="S25" s="20"/>
      <c r="T25" s="20"/>
      <c r="U25" s="20"/>
      <c r="V25" s="20"/>
    </row>
    <row r="26" spans="1:22" ht="24.75" customHeight="1" x14ac:dyDescent="0.2">
      <c r="A26" s="23" t="s">
        <v>112</v>
      </c>
      <c r="B26" s="16" t="s">
        <v>48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80"/>
    </row>
    <row r="27" spans="1:22" ht="13.5" customHeight="1" x14ac:dyDescent="0.2">
      <c r="A27" s="80"/>
      <c r="B27" s="21" t="s">
        <v>23</v>
      </c>
      <c r="C27" s="20">
        <f t="shared" ref="C27:C32" si="10">D27+U27+V27</f>
        <v>56.2</v>
      </c>
      <c r="D27" s="20">
        <f t="shared" ref="D27:D32" si="11">E27+F27+P27+Q27+R27+S27+T27</f>
        <v>56.2</v>
      </c>
      <c r="E27" s="20"/>
      <c r="F27" s="20">
        <f t="shared" ref="F27:F32" si="12">G27+H27+I27+J27+K27+L27+M27+N27+O27</f>
        <v>56.2</v>
      </c>
      <c r="G27" s="80"/>
      <c r="H27" s="80"/>
      <c r="I27" s="80"/>
      <c r="J27" s="80"/>
      <c r="K27" s="80"/>
      <c r="L27" s="80"/>
      <c r="M27" s="80"/>
      <c r="N27" s="80"/>
      <c r="O27" s="80">
        <v>56.2</v>
      </c>
      <c r="P27" s="80"/>
      <c r="Q27" s="80"/>
      <c r="R27" s="80"/>
      <c r="S27" s="80"/>
      <c r="T27" s="80"/>
      <c r="U27" s="20"/>
      <c r="V27" s="80"/>
    </row>
    <row r="28" spans="1:22" ht="13.5" customHeight="1" x14ac:dyDescent="0.2">
      <c r="A28" s="80"/>
      <c r="B28" s="21" t="s">
        <v>24</v>
      </c>
      <c r="C28" s="20">
        <f t="shared" si="10"/>
        <v>0</v>
      </c>
      <c r="D28" s="20">
        <f t="shared" si="11"/>
        <v>0</v>
      </c>
      <c r="E28" s="20"/>
      <c r="F28" s="20">
        <f t="shared" si="12"/>
        <v>0</v>
      </c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</row>
    <row r="29" spans="1:22" ht="13.5" customHeight="1" x14ac:dyDescent="0.2">
      <c r="A29" s="80"/>
      <c r="B29" s="21" t="s">
        <v>25</v>
      </c>
      <c r="C29" s="20">
        <f t="shared" si="10"/>
        <v>0.30000000000000004</v>
      </c>
      <c r="D29" s="20">
        <f t="shared" si="11"/>
        <v>0.30000000000000004</v>
      </c>
      <c r="E29" s="20"/>
      <c r="F29" s="20">
        <f t="shared" si="12"/>
        <v>0.2</v>
      </c>
      <c r="G29" s="80"/>
      <c r="H29" s="80"/>
      <c r="I29" s="80"/>
      <c r="J29" s="80"/>
      <c r="K29" s="80"/>
      <c r="L29" s="80"/>
      <c r="M29" s="80"/>
      <c r="N29" s="80"/>
      <c r="O29" s="20">
        <v>0.2</v>
      </c>
      <c r="P29" s="80"/>
      <c r="Q29" s="80"/>
      <c r="R29" s="80"/>
      <c r="S29" s="80"/>
      <c r="T29" s="20">
        <v>0.1</v>
      </c>
      <c r="U29" s="20"/>
      <c r="V29" s="80"/>
    </row>
    <row r="30" spans="1:22" ht="13.5" customHeight="1" x14ac:dyDescent="0.2">
      <c r="A30" s="80"/>
      <c r="B30" s="22" t="s">
        <v>38</v>
      </c>
      <c r="C30" s="20">
        <f t="shared" si="10"/>
        <v>0</v>
      </c>
      <c r="D30" s="20">
        <f t="shared" si="11"/>
        <v>0</v>
      </c>
      <c r="E30" s="20"/>
      <c r="F30" s="20">
        <f t="shared" si="12"/>
        <v>0</v>
      </c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20"/>
      <c r="U30" s="80"/>
      <c r="V30" s="80"/>
    </row>
    <row r="31" spans="1:22" ht="13.5" customHeight="1" x14ac:dyDescent="0.2">
      <c r="A31" s="80"/>
      <c r="B31" s="22" t="s">
        <v>26</v>
      </c>
      <c r="C31" s="20">
        <f t="shared" si="10"/>
        <v>56.500000000000007</v>
      </c>
      <c r="D31" s="20">
        <f t="shared" si="11"/>
        <v>56.500000000000007</v>
      </c>
      <c r="E31" s="20">
        <f>E27+E28+E29+E30</f>
        <v>0</v>
      </c>
      <c r="F31" s="20">
        <f t="shared" si="12"/>
        <v>56.400000000000006</v>
      </c>
      <c r="G31" s="20">
        <f t="shared" ref="G31:V31" si="13">G27+G28+G29+G30</f>
        <v>0</v>
      </c>
      <c r="H31" s="20">
        <f t="shared" si="13"/>
        <v>0</v>
      </c>
      <c r="I31" s="20">
        <f t="shared" si="13"/>
        <v>0</v>
      </c>
      <c r="J31" s="20">
        <f t="shared" si="13"/>
        <v>0</v>
      </c>
      <c r="K31" s="20">
        <f t="shared" si="13"/>
        <v>0</v>
      </c>
      <c r="L31" s="20">
        <f t="shared" si="13"/>
        <v>0</v>
      </c>
      <c r="M31" s="20">
        <f t="shared" si="13"/>
        <v>0</v>
      </c>
      <c r="N31" s="20">
        <f t="shared" si="13"/>
        <v>0</v>
      </c>
      <c r="O31" s="20">
        <f t="shared" si="13"/>
        <v>56.400000000000006</v>
      </c>
      <c r="P31" s="20">
        <f t="shared" si="13"/>
        <v>0</v>
      </c>
      <c r="Q31" s="20">
        <f t="shared" si="13"/>
        <v>0</v>
      </c>
      <c r="R31" s="20">
        <f t="shared" si="13"/>
        <v>0</v>
      </c>
      <c r="S31" s="20">
        <f t="shared" si="13"/>
        <v>0</v>
      </c>
      <c r="T31" s="20">
        <f t="shared" si="13"/>
        <v>0.1</v>
      </c>
      <c r="U31" s="20">
        <f t="shared" si="13"/>
        <v>0</v>
      </c>
      <c r="V31" s="20">
        <f t="shared" si="13"/>
        <v>0</v>
      </c>
    </row>
    <row r="32" spans="1:22" ht="13.5" customHeight="1" x14ac:dyDescent="0.2">
      <c r="A32" s="80"/>
      <c r="B32" s="21" t="s">
        <v>27</v>
      </c>
      <c r="C32" s="20">
        <f t="shared" si="10"/>
        <v>18.600000000000001</v>
      </c>
      <c r="D32" s="20">
        <f t="shared" si="11"/>
        <v>18.600000000000001</v>
      </c>
      <c r="E32" s="20"/>
      <c r="F32" s="20">
        <f t="shared" si="12"/>
        <v>18.600000000000001</v>
      </c>
      <c r="G32" s="80"/>
      <c r="H32" s="80"/>
      <c r="I32" s="80"/>
      <c r="J32" s="80"/>
      <c r="K32" s="80"/>
      <c r="L32" s="80"/>
      <c r="M32" s="80"/>
      <c r="N32" s="80"/>
      <c r="O32" s="80">
        <v>18.600000000000001</v>
      </c>
      <c r="P32" s="80"/>
      <c r="Q32" s="80"/>
      <c r="R32" s="80"/>
      <c r="S32" s="80"/>
      <c r="T32" s="80"/>
      <c r="U32" s="80"/>
      <c r="V32" s="80"/>
    </row>
    <row r="33" spans="1:22" ht="12.75" customHeight="1" x14ac:dyDescent="0.2">
      <c r="A33" s="80"/>
      <c r="B33" s="21" t="s">
        <v>28</v>
      </c>
      <c r="C33" s="20">
        <f t="shared" ref="C33:V33" si="14">C32-C31</f>
        <v>-37.900000000000006</v>
      </c>
      <c r="D33" s="20">
        <f t="shared" si="14"/>
        <v>-37.900000000000006</v>
      </c>
      <c r="E33" s="20">
        <f t="shared" si="14"/>
        <v>0</v>
      </c>
      <c r="F33" s="20">
        <f t="shared" si="14"/>
        <v>-37.800000000000004</v>
      </c>
      <c r="G33" s="20">
        <f t="shared" si="14"/>
        <v>0</v>
      </c>
      <c r="H33" s="20">
        <f t="shared" si="14"/>
        <v>0</v>
      </c>
      <c r="I33" s="20">
        <f t="shared" si="14"/>
        <v>0</v>
      </c>
      <c r="J33" s="20">
        <f t="shared" si="14"/>
        <v>0</v>
      </c>
      <c r="K33" s="20">
        <f t="shared" si="14"/>
        <v>0</v>
      </c>
      <c r="L33" s="20">
        <f t="shared" si="14"/>
        <v>0</v>
      </c>
      <c r="M33" s="20">
        <f t="shared" si="14"/>
        <v>0</v>
      </c>
      <c r="N33" s="20">
        <f t="shared" si="14"/>
        <v>0</v>
      </c>
      <c r="O33" s="20">
        <f t="shared" si="14"/>
        <v>-37.800000000000004</v>
      </c>
      <c r="P33" s="20">
        <f t="shared" si="14"/>
        <v>0</v>
      </c>
      <c r="Q33" s="20">
        <f t="shared" si="14"/>
        <v>0</v>
      </c>
      <c r="R33" s="20">
        <f t="shared" si="14"/>
        <v>0</v>
      </c>
      <c r="S33" s="20">
        <f t="shared" si="14"/>
        <v>0</v>
      </c>
      <c r="T33" s="20">
        <f t="shared" si="14"/>
        <v>-0.1</v>
      </c>
      <c r="U33" s="20">
        <f t="shared" si="14"/>
        <v>0</v>
      </c>
      <c r="V33" s="20">
        <f t="shared" si="14"/>
        <v>0</v>
      </c>
    </row>
    <row r="34" spans="1:22" ht="12.75" customHeight="1" x14ac:dyDescent="0.2">
      <c r="A34" s="80"/>
      <c r="B34" s="21" t="s">
        <v>29</v>
      </c>
      <c r="C34" s="20">
        <f>C32/C31*100</f>
        <v>32.920353982300881</v>
      </c>
      <c r="D34" s="20">
        <f>D32/D31*100</f>
        <v>32.920353982300881</v>
      </c>
      <c r="E34" s="20"/>
      <c r="F34" s="20">
        <f>F32/F31*100</f>
        <v>32.978723404255319</v>
      </c>
      <c r="G34" s="20"/>
      <c r="H34" s="20"/>
      <c r="I34" s="20"/>
      <c r="J34" s="20"/>
      <c r="K34" s="20"/>
      <c r="L34" s="20"/>
      <c r="M34" s="20"/>
      <c r="N34" s="20"/>
      <c r="O34" s="20">
        <f>O32/O31*100</f>
        <v>32.978723404255319</v>
      </c>
      <c r="P34" s="20"/>
      <c r="Q34" s="20"/>
      <c r="R34" s="20"/>
      <c r="S34" s="20"/>
      <c r="T34" s="20"/>
      <c r="U34" s="20"/>
      <c r="V34" s="20"/>
    </row>
  </sheetData>
  <mergeCells count="16">
    <mergeCell ref="A2:A6"/>
    <mergeCell ref="B2:B6"/>
    <mergeCell ref="C2:C5"/>
    <mergeCell ref="D2:T2"/>
    <mergeCell ref="U2:U5"/>
    <mergeCell ref="G4:O4"/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</mergeCells>
  <pageMargins left="0.17" right="0.16" top="0.11" bottom="0.16" header="0.11" footer="0.16"/>
  <pageSetup paperSize="9" orientation="landscape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6"/>
  <sheetViews>
    <sheetView showZeros="0" zoomScale="110" zoomScaleNormal="110" workbookViewId="0">
      <pane xSplit="2" ySplit="5" topLeftCell="C6" activePane="bottomRight" state="frozen"/>
      <selection activeCell="C35" sqref="C35"/>
      <selection pane="topRight" activeCell="C35" sqref="C35"/>
      <selection pane="bottomLeft" activeCell="C35" sqref="C35"/>
      <selection pane="bottomRight" activeCell="C35" sqref="C35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9" width="4.140625" style="19" customWidth="1"/>
    <col min="20" max="20" width="5" style="19" customWidth="1"/>
    <col min="21" max="21" width="4.85546875" style="19" customWidth="1"/>
    <col min="22" max="22" width="4.42578125" style="19" customWidth="1"/>
    <col min="23" max="23" width="0" style="19" hidden="1" customWidth="1"/>
    <col min="24" max="16384" width="9.140625" style="18"/>
  </cols>
  <sheetData>
    <row r="1" spans="1:23" ht="11.25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30</v>
      </c>
    </row>
    <row r="2" spans="1:23" ht="12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1.2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2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41" t="s">
        <v>3</v>
      </c>
      <c r="H5" s="41" t="s">
        <v>4</v>
      </c>
      <c r="I5" s="41" t="s">
        <v>5</v>
      </c>
      <c r="J5" s="41" t="s">
        <v>6</v>
      </c>
      <c r="K5" s="41" t="s">
        <v>7</v>
      </c>
      <c r="L5" s="41" t="s">
        <v>8</v>
      </c>
      <c r="M5" s="41" t="s">
        <v>9</v>
      </c>
      <c r="N5" s="41" t="s">
        <v>52</v>
      </c>
      <c r="O5" s="41" t="s">
        <v>10</v>
      </c>
      <c r="P5" s="111"/>
      <c r="Q5" s="111"/>
      <c r="R5" s="111"/>
      <c r="S5" s="111"/>
      <c r="T5" s="111"/>
      <c r="U5" s="111"/>
      <c r="V5" s="111"/>
    </row>
    <row r="6" spans="1:23" ht="10.5" customHeight="1" x14ac:dyDescent="0.2">
      <c r="A6" s="110"/>
      <c r="B6" s="110"/>
      <c r="C6" s="40">
        <v>1</v>
      </c>
      <c r="D6" s="40">
        <v>2</v>
      </c>
      <c r="E6" s="40">
        <v>21</v>
      </c>
      <c r="F6" s="40">
        <v>22</v>
      </c>
      <c r="G6" s="40">
        <v>221</v>
      </c>
      <c r="H6" s="40">
        <v>222</v>
      </c>
      <c r="I6" s="40">
        <v>223</v>
      </c>
      <c r="J6" s="40">
        <v>224</v>
      </c>
      <c r="K6" s="40">
        <v>225</v>
      </c>
      <c r="L6" s="40">
        <v>226</v>
      </c>
      <c r="M6" s="40">
        <v>227</v>
      </c>
      <c r="N6" s="40">
        <v>228</v>
      </c>
      <c r="O6" s="40">
        <v>229</v>
      </c>
      <c r="P6" s="40">
        <v>23</v>
      </c>
      <c r="Q6" s="40">
        <v>24</v>
      </c>
      <c r="R6" s="40">
        <v>25</v>
      </c>
      <c r="S6" s="40">
        <v>26</v>
      </c>
      <c r="T6" s="40">
        <v>27</v>
      </c>
      <c r="U6" s="40">
        <v>28</v>
      </c>
      <c r="V6" s="40">
        <v>29</v>
      </c>
      <c r="W6" s="18"/>
    </row>
    <row r="7" spans="1:23" ht="10.5" customHeight="1" x14ac:dyDescent="0.2">
      <c r="A7" s="40">
        <v>1</v>
      </c>
      <c r="B7" s="40">
        <v>2</v>
      </c>
      <c r="C7" s="40">
        <v>4</v>
      </c>
      <c r="D7" s="40">
        <v>5</v>
      </c>
      <c r="E7" s="40">
        <v>6</v>
      </c>
      <c r="F7" s="40">
        <v>7</v>
      </c>
      <c r="G7" s="40">
        <v>8</v>
      </c>
      <c r="H7" s="40">
        <v>9</v>
      </c>
      <c r="I7" s="40">
        <v>10</v>
      </c>
      <c r="J7" s="40">
        <v>11</v>
      </c>
      <c r="K7" s="40">
        <v>12</v>
      </c>
      <c r="L7" s="40">
        <v>13</v>
      </c>
      <c r="M7" s="40">
        <v>14</v>
      </c>
      <c r="N7" s="40">
        <v>15</v>
      </c>
      <c r="O7" s="40">
        <v>16</v>
      </c>
      <c r="P7" s="40">
        <v>17</v>
      </c>
      <c r="Q7" s="40">
        <v>18</v>
      </c>
      <c r="R7" s="40">
        <v>19</v>
      </c>
      <c r="S7" s="40">
        <v>20</v>
      </c>
      <c r="T7" s="40">
        <v>21</v>
      </c>
      <c r="U7" s="40">
        <v>22</v>
      </c>
      <c r="V7" s="40">
        <v>23</v>
      </c>
    </row>
    <row r="8" spans="1:23" ht="32.25" customHeight="1" x14ac:dyDescent="0.2">
      <c r="A8" s="40">
        <v>3.6</v>
      </c>
      <c r="B8" s="16" t="s">
        <v>113</v>
      </c>
      <c r="C8" s="20"/>
      <c r="D8" s="20"/>
      <c r="E8" s="20"/>
      <c r="F8" s="20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</row>
    <row r="9" spans="1:23" ht="12" customHeight="1" x14ac:dyDescent="0.2">
      <c r="A9" s="40"/>
      <c r="B9" s="21" t="s">
        <v>23</v>
      </c>
      <c r="C9" s="20">
        <f t="shared" ref="C9:C14" si="0">D9+U9+V9</f>
        <v>0</v>
      </c>
      <c r="D9" s="20">
        <f t="shared" ref="D9:D14" si="1">E9+F9+P9+Q9+R9+S9+T9</f>
        <v>0</v>
      </c>
      <c r="E9" s="20"/>
      <c r="F9" s="20">
        <f t="shared" ref="F9:F14" si="2">G9+H9+I9+J9+K9+L9+M9+N9+O9</f>
        <v>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20"/>
      <c r="R9" s="46"/>
      <c r="S9" s="46"/>
      <c r="T9" s="46"/>
      <c r="U9" s="20"/>
      <c r="V9" s="46"/>
    </row>
    <row r="10" spans="1:23" ht="12" customHeight="1" x14ac:dyDescent="0.2">
      <c r="A10" s="40"/>
      <c r="B10" s="21" t="s">
        <v>24</v>
      </c>
      <c r="C10" s="20">
        <f t="shared" si="0"/>
        <v>0</v>
      </c>
      <c r="D10" s="20">
        <f t="shared" si="1"/>
        <v>0</v>
      </c>
      <c r="E10" s="20"/>
      <c r="F10" s="20">
        <f t="shared" si="2"/>
        <v>0</v>
      </c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1:23" ht="12" customHeight="1" x14ac:dyDescent="0.2">
      <c r="A11" s="40"/>
      <c r="B11" s="21" t="s">
        <v>25</v>
      </c>
      <c r="C11" s="20">
        <f t="shared" si="0"/>
        <v>493.8</v>
      </c>
      <c r="D11" s="20">
        <f t="shared" si="1"/>
        <v>493.8</v>
      </c>
      <c r="E11" s="20"/>
      <c r="F11" s="20">
        <f t="shared" si="2"/>
        <v>493.8</v>
      </c>
      <c r="G11" s="46"/>
      <c r="H11" s="46"/>
      <c r="I11" s="46"/>
      <c r="J11" s="46"/>
      <c r="K11" s="46"/>
      <c r="L11" s="46"/>
      <c r="M11" s="46"/>
      <c r="N11" s="46"/>
      <c r="O11" s="46">
        <v>493.8</v>
      </c>
      <c r="P11" s="46"/>
      <c r="Q11" s="20"/>
      <c r="R11" s="46"/>
      <c r="S11" s="46"/>
      <c r="T11" s="46"/>
      <c r="U11" s="46"/>
      <c r="V11" s="46"/>
    </row>
    <row r="12" spans="1:23" ht="12" customHeight="1" x14ac:dyDescent="0.2">
      <c r="A12" s="40"/>
      <c r="B12" s="22" t="s">
        <v>38</v>
      </c>
      <c r="C12" s="20">
        <f t="shared" si="0"/>
        <v>0</v>
      </c>
      <c r="D12" s="20">
        <f t="shared" si="1"/>
        <v>0</v>
      </c>
      <c r="E12" s="20"/>
      <c r="F12" s="20">
        <f t="shared" si="2"/>
        <v>0</v>
      </c>
      <c r="G12" s="46"/>
      <c r="H12" s="46"/>
      <c r="I12" s="46"/>
      <c r="J12" s="46"/>
      <c r="K12" s="46"/>
      <c r="L12" s="46"/>
      <c r="M12" s="46"/>
      <c r="N12" s="46"/>
      <c r="O12" s="20"/>
      <c r="P12" s="20"/>
      <c r="Q12" s="20"/>
      <c r="R12" s="46"/>
      <c r="S12" s="46"/>
      <c r="T12" s="46"/>
      <c r="U12" s="46"/>
      <c r="V12" s="46"/>
    </row>
    <row r="13" spans="1:23" ht="12" customHeight="1" x14ac:dyDescent="0.2">
      <c r="A13" s="40"/>
      <c r="B13" s="22" t="s">
        <v>26</v>
      </c>
      <c r="C13" s="20">
        <f t="shared" si="0"/>
        <v>493.8</v>
      </c>
      <c r="D13" s="20">
        <f t="shared" si="1"/>
        <v>493.8</v>
      </c>
      <c r="E13" s="20">
        <f>E9+E10+E11+E12</f>
        <v>0</v>
      </c>
      <c r="F13" s="20">
        <f t="shared" si="2"/>
        <v>493.8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493.8</v>
      </c>
      <c r="P13" s="20">
        <f t="shared" si="3"/>
        <v>0</v>
      </c>
      <c r="Q13" s="20">
        <f t="shared" si="3"/>
        <v>0</v>
      </c>
      <c r="R13" s="20">
        <f t="shared" si="3"/>
        <v>0</v>
      </c>
      <c r="S13" s="20">
        <f t="shared" si="3"/>
        <v>0</v>
      </c>
      <c r="T13" s="20">
        <f t="shared" si="3"/>
        <v>0</v>
      </c>
      <c r="U13" s="20">
        <f t="shared" si="3"/>
        <v>0</v>
      </c>
      <c r="V13" s="20">
        <f t="shared" si="3"/>
        <v>0</v>
      </c>
    </row>
    <row r="14" spans="1:23" ht="12" customHeight="1" x14ac:dyDescent="0.2">
      <c r="A14" s="40"/>
      <c r="B14" s="21" t="s">
        <v>27</v>
      </c>
      <c r="C14" s="20">
        <f t="shared" si="0"/>
        <v>245.3</v>
      </c>
      <c r="D14" s="20">
        <f t="shared" si="1"/>
        <v>245.3</v>
      </c>
      <c r="E14" s="20"/>
      <c r="F14" s="20">
        <f t="shared" si="2"/>
        <v>245.3</v>
      </c>
      <c r="G14" s="46"/>
      <c r="H14" s="46"/>
      <c r="I14" s="46"/>
      <c r="J14" s="46"/>
      <c r="K14" s="46"/>
      <c r="L14" s="46"/>
      <c r="M14" s="46"/>
      <c r="N14" s="46"/>
      <c r="O14" s="20">
        <v>245.3</v>
      </c>
      <c r="P14" s="46"/>
      <c r="Q14" s="46"/>
      <c r="R14" s="46"/>
      <c r="S14" s="46"/>
      <c r="T14" s="46"/>
      <c r="U14" s="46"/>
      <c r="V14" s="46"/>
    </row>
    <row r="15" spans="1:23" x14ac:dyDescent="0.2">
      <c r="A15" s="40"/>
      <c r="B15" s="21" t="s">
        <v>28</v>
      </c>
      <c r="C15" s="20">
        <f t="shared" ref="C15:V15" si="4">C14-C13</f>
        <v>-248.5</v>
      </c>
      <c r="D15" s="20">
        <f t="shared" si="4"/>
        <v>-248.5</v>
      </c>
      <c r="E15" s="20">
        <f t="shared" si="4"/>
        <v>0</v>
      </c>
      <c r="F15" s="20">
        <f t="shared" si="4"/>
        <v>-248.5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-248.5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</row>
    <row r="16" spans="1:23" x14ac:dyDescent="0.2">
      <c r="A16" s="40"/>
      <c r="B16" s="21" t="s">
        <v>29</v>
      </c>
      <c r="C16" s="20">
        <f>C14/C13*100</f>
        <v>49.675982179019847</v>
      </c>
      <c r="D16" s="20">
        <f>D14/D13*100</f>
        <v>49.675982179019847</v>
      </c>
      <c r="E16" s="20"/>
      <c r="F16" s="20">
        <f>F14/F13*100</f>
        <v>49.675982179019847</v>
      </c>
      <c r="G16" s="20"/>
      <c r="H16" s="20"/>
      <c r="I16" s="20"/>
      <c r="J16" s="20"/>
      <c r="K16" s="20"/>
      <c r="L16" s="20"/>
      <c r="M16" s="20"/>
      <c r="N16" s="20"/>
      <c r="O16" s="20">
        <f>O14/O13*100</f>
        <v>49.675982179019847</v>
      </c>
      <c r="P16" s="20"/>
      <c r="Q16" s="20"/>
      <c r="R16" s="20"/>
      <c r="S16" s="20"/>
      <c r="T16" s="20"/>
      <c r="U16" s="20"/>
      <c r="V16" s="20"/>
    </row>
  </sheetData>
  <mergeCells count="16"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  <mergeCell ref="A2:A6"/>
    <mergeCell ref="B2:B6"/>
    <mergeCell ref="C2:C5"/>
    <mergeCell ref="D2:T2"/>
    <mergeCell ref="U2:U5"/>
    <mergeCell ref="G4:O4"/>
  </mergeCells>
  <pageMargins left="0.17" right="0.2" top="0.17" bottom="0.16" header="0.17" footer="0.16"/>
  <pageSetup paperSize="9" orientation="landscape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4"/>
  <sheetViews>
    <sheetView showZeros="0" zoomScale="110" zoomScaleNormal="110" workbookViewId="0">
      <pane ySplit="6" topLeftCell="A7" activePane="bottomLeft" state="frozen"/>
      <selection activeCell="C35" sqref="C35"/>
      <selection pane="bottomLeft" activeCell="C23" sqref="C23"/>
    </sheetView>
  </sheetViews>
  <sheetFormatPr defaultRowHeight="11.25" x14ac:dyDescent="0.2"/>
  <cols>
    <col min="1" max="1" width="3" style="1" customWidth="1"/>
    <col min="2" max="2" width="30" style="1" customWidth="1"/>
    <col min="3" max="3" width="6.140625" style="2" customWidth="1"/>
    <col min="4" max="4" width="5.85546875" style="2" customWidth="1"/>
    <col min="5" max="5" width="5.28515625" style="2" customWidth="1"/>
    <col min="6" max="6" width="5.42578125" style="2" customWidth="1"/>
    <col min="7" max="7" width="7.28515625" style="2" customWidth="1"/>
    <col min="8" max="8" width="5.140625" style="2" customWidth="1"/>
    <col min="9" max="9" width="4.85546875" style="2" customWidth="1"/>
    <col min="10" max="10" width="5.7109375" style="2" customWidth="1"/>
    <col min="11" max="11" width="4.7109375" style="2" customWidth="1"/>
    <col min="12" max="12" width="5.140625" style="2" customWidth="1"/>
    <col min="13" max="13" width="8.42578125" style="2" customWidth="1"/>
    <col min="14" max="14" width="8" style="2" customWidth="1"/>
    <col min="15" max="15" width="7.85546875" style="2" customWidth="1"/>
    <col min="16" max="16" width="3.85546875" style="2" customWidth="1"/>
    <col min="17" max="17" width="4.7109375" style="2" customWidth="1"/>
    <col min="18" max="19" width="4.140625" style="2" customWidth="1"/>
    <col min="20" max="20" width="5.28515625" style="2" customWidth="1"/>
    <col min="21" max="21" width="4.7109375" style="2" customWidth="1"/>
    <col min="22" max="22" width="4.42578125" style="2" customWidth="1"/>
    <col min="23" max="23" width="9.140625" style="2"/>
    <col min="24" max="16384" width="9.140625" style="1"/>
  </cols>
  <sheetData>
    <row r="1" spans="1:23" ht="13.5" customHeight="1" x14ac:dyDescent="0.2">
      <c r="A1" s="5"/>
      <c r="B1" s="14" t="s">
        <v>183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">
        <v>31</v>
      </c>
    </row>
    <row r="2" spans="1:23" ht="12.75" customHeight="1" x14ac:dyDescent="0.2">
      <c r="A2" s="83" t="s">
        <v>0</v>
      </c>
      <c r="B2" s="83" t="s">
        <v>1</v>
      </c>
      <c r="C2" s="85" t="s">
        <v>22</v>
      </c>
      <c r="D2" s="93" t="s">
        <v>16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85" t="s">
        <v>15</v>
      </c>
      <c r="V2" s="85" t="s">
        <v>21</v>
      </c>
      <c r="W2" s="1"/>
    </row>
    <row r="3" spans="1:23" ht="13.5" customHeight="1" x14ac:dyDescent="0.2">
      <c r="A3" s="83"/>
      <c r="B3" s="83"/>
      <c r="C3" s="85"/>
      <c r="D3" s="85" t="s">
        <v>20</v>
      </c>
      <c r="E3" s="85" t="s">
        <v>2</v>
      </c>
      <c r="F3" s="84" t="s">
        <v>17</v>
      </c>
      <c r="G3" s="84"/>
      <c r="H3" s="84"/>
      <c r="I3" s="84"/>
      <c r="J3" s="84"/>
      <c r="K3" s="84"/>
      <c r="L3" s="84"/>
      <c r="M3" s="84"/>
      <c r="N3" s="84"/>
      <c r="O3" s="84"/>
      <c r="P3" s="85" t="s">
        <v>11</v>
      </c>
      <c r="Q3" s="85" t="s">
        <v>12</v>
      </c>
      <c r="R3" s="85" t="s">
        <v>13</v>
      </c>
      <c r="S3" s="85" t="s">
        <v>14</v>
      </c>
      <c r="T3" s="85" t="s">
        <v>47</v>
      </c>
      <c r="U3" s="85"/>
      <c r="V3" s="85"/>
      <c r="W3" s="1"/>
    </row>
    <row r="4" spans="1:23" ht="9.75" customHeight="1" x14ac:dyDescent="0.2">
      <c r="A4" s="83"/>
      <c r="B4" s="83"/>
      <c r="C4" s="85"/>
      <c r="D4" s="85"/>
      <c r="E4" s="85"/>
      <c r="F4" s="85" t="s">
        <v>19</v>
      </c>
      <c r="G4" s="84" t="s">
        <v>18</v>
      </c>
      <c r="H4" s="84"/>
      <c r="I4" s="84"/>
      <c r="J4" s="84"/>
      <c r="K4" s="84"/>
      <c r="L4" s="84"/>
      <c r="M4" s="84"/>
      <c r="N4" s="84"/>
      <c r="O4" s="84"/>
      <c r="P4" s="85"/>
      <c r="Q4" s="85"/>
      <c r="R4" s="85"/>
      <c r="S4" s="85"/>
      <c r="T4" s="85"/>
      <c r="U4" s="85"/>
      <c r="V4" s="85"/>
      <c r="W4" s="1"/>
    </row>
    <row r="5" spans="1:23" ht="111" customHeight="1" x14ac:dyDescent="0.2">
      <c r="A5" s="83"/>
      <c r="B5" s="83"/>
      <c r="C5" s="85"/>
      <c r="D5" s="85"/>
      <c r="E5" s="85"/>
      <c r="F5" s="85"/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52</v>
      </c>
      <c r="O5" s="3" t="s">
        <v>10</v>
      </c>
      <c r="P5" s="85"/>
      <c r="Q5" s="85"/>
      <c r="R5" s="85"/>
      <c r="S5" s="85"/>
      <c r="T5" s="85"/>
      <c r="U5" s="85"/>
      <c r="V5" s="85"/>
    </row>
    <row r="6" spans="1:23" x14ac:dyDescent="0.2">
      <c r="A6" s="83"/>
      <c r="B6" s="83"/>
      <c r="C6" s="4">
        <v>1</v>
      </c>
      <c r="D6" s="4">
        <v>2</v>
      </c>
      <c r="E6" s="4">
        <v>21</v>
      </c>
      <c r="F6" s="4">
        <v>22</v>
      </c>
      <c r="G6" s="4">
        <v>221</v>
      </c>
      <c r="H6" s="4">
        <v>222</v>
      </c>
      <c r="I6" s="4">
        <v>223</v>
      </c>
      <c r="J6" s="4">
        <v>224</v>
      </c>
      <c r="K6" s="4">
        <v>225</v>
      </c>
      <c r="L6" s="4">
        <v>226</v>
      </c>
      <c r="M6" s="4">
        <v>227</v>
      </c>
      <c r="N6" s="4">
        <v>228</v>
      </c>
      <c r="O6" s="4">
        <v>229</v>
      </c>
      <c r="P6" s="4">
        <v>23</v>
      </c>
      <c r="Q6" s="4">
        <v>24</v>
      </c>
      <c r="R6" s="4">
        <v>25</v>
      </c>
      <c r="S6" s="4">
        <v>26</v>
      </c>
      <c r="T6" s="4">
        <v>27</v>
      </c>
      <c r="U6" s="4">
        <v>28</v>
      </c>
      <c r="V6" s="4">
        <v>29</v>
      </c>
      <c r="W6" s="1"/>
    </row>
    <row r="7" spans="1:23" ht="12" customHeight="1" x14ac:dyDescent="0.2">
      <c r="A7" s="4">
        <v>1</v>
      </c>
      <c r="B7" s="4">
        <v>2</v>
      </c>
      <c r="C7" s="4">
        <v>4</v>
      </c>
      <c r="D7" s="4">
        <v>5</v>
      </c>
      <c r="E7" s="4">
        <v>6</v>
      </c>
      <c r="F7" s="4">
        <v>7</v>
      </c>
      <c r="G7" s="4">
        <v>8</v>
      </c>
      <c r="H7" s="4">
        <v>9</v>
      </c>
      <c r="I7" s="4">
        <v>10</v>
      </c>
      <c r="J7" s="4">
        <v>11</v>
      </c>
      <c r="K7" s="4">
        <v>12</v>
      </c>
      <c r="L7" s="4">
        <v>13</v>
      </c>
      <c r="M7" s="4">
        <v>14</v>
      </c>
      <c r="N7" s="4">
        <v>15</v>
      </c>
      <c r="O7" s="4">
        <v>16</v>
      </c>
      <c r="P7" s="4">
        <v>17</v>
      </c>
      <c r="Q7" s="4">
        <v>18</v>
      </c>
      <c r="R7" s="4">
        <v>19</v>
      </c>
      <c r="S7" s="4">
        <v>20</v>
      </c>
      <c r="T7" s="4">
        <v>21</v>
      </c>
      <c r="U7" s="4">
        <v>22</v>
      </c>
      <c r="V7" s="4">
        <v>23</v>
      </c>
    </row>
    <row r="8" spans="1:23" ht="16.5" customHeight="1" x14ac:dyDescent="0.2">
      <c r="A8" s="4"/>
      <c r="B8" s="6" t="s">
        <v>117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4"/>
      <c r="W8" s="1"/>
    </row>
    <row r="9" spans="1:23" ht="13.5" customHeight="1" x14ac:dyDescent="0.2">
      <c r="A9" s="4"/>
      <c r="B9" s="7" t="s">
        <v>23</v>
      </c>
      <c r="C9" s="9">
        <f t="shared" ref="C9:C14" si="0">D9+U9+V9</f>
        <v>1432</v>
      </c>
      <c r="D9" s="9">
        <f t="shared" ref="D9:D14" si="1">E9+F9+P9+Q9+R9+S9+T9</f>
        <v>1432</v>
      </c>
      <c r="E9" s="9">
        <f>E18+E27+'IV.33 გან'!E27+'IV.34 გან'!E9</f>
        <v>0</v>
      </c>
      <c r="F9" s="9">
        <f t="shared" ref="F9:F14" si="2">G9+H9+I9+J9+K9+L9+M9+N9+O9</f>
        <v>0</v>
      </c>
      <c r="G9" s="9">
        <f>G18+G27+'IV.33 გან'!G27+'IV.34 გან'!G9</f>
        <v>0</v>
      </c>
      <c r="H9" s="9">
        <f>H18+H27+'IV.33 გან'!H27+'IV.34 გან'!H9</f>
        <v>0</v>
      </c>
      <c r="I9" s="9">
        <f>I18+I27+'IV.33 გან'!I27+'IV.34 გან'!I9</f>
        <v>0</v>
      </c>
      <c r="J9" s="9">
        <f>J18+J27+'IV.33 გან'!J27+'IV.34 გან'!J9</f>
        <v>0</v>
      </c>
      <c r="K9" s="9">
        <f>K18+K27+'IV.33 გან'!K27+'IV.34 გან'!K9</f>
        <v>0</v>
      </c>
      <c r="L9" s="9">
        <f>L18+L27+'IV.33 გან'!L27+'IV.34 გან'!L9</f>
        <v>0</v>
      </c>
      <c r="M9" s="9">
        <f>M18+M27+'IV.33 გან'!M27+'IV.34 გან'!M9</f>
        <v>0</v>
      </c>
      <c r="N9" s="9">
        <f>N18+N27+'IV.33 გან'!N27+'IV.34 გან'!N9</f>
        <v>0</v>
      </c>
      <c r="O9" s="9">
        <f>O18+O27+'IV.33 გან'!O27+'IV.34 გან'!O9</f>
        <v>0</v>
      </c>
      <c r="P9" s="9">
        <f>P18+P27+'IV.33 გან'!P27+'IV.34 გან'!P9</f>
        <v>0</v>
      </c>
      <c r="Q9" s="9">
        <f>Q18+Q27+'IV.33 გან'!Q27+'IV.34 გან'!Q9</f>
        <v>1432</v>
      </c>
      <c r="R9" s="9">
        <f>R18+R27+'IV.33 გან'!R27+'IV.34 გან'!R9</f>
        <v>0</v>
      </c>
      <c r="S9" s="9">
        <f>S18+S27+'IV.33 გან'!S27+'IV.34 გან'!S9</f>
        <v>0</v>
      </c>
      <c r="T9" s="9">
        <f>T18+T27+'IV.33 გან'!T27+'IV.34 გან'!T9</f>
        <v>0</v>
      </c>
      <c r="U9" s="9">
        <f>U18+U27+'IV.33 გან'!U27+'IV.34 გან'!U9</f>
        <v>0</v>
      </c>
      <c r="V9" s="9">
        <f>V18+V27+'IV.33 გან'!V27+'IV.34 გან'!V9</f>
        <v>0</v>
      </c>
      <c r="W9" s="1"/>
    </row>
    <row r="10" spans="1:23" ht="13.5" customHeight="1" x14ac:dyDescent="0.2">
      <c r="A10" s="4"/>
      <c r="B10" s="7" t="s">
        <v>24</v>
      </c>
      <c r="C10" s="9">
        <f t="shared" si="0"/>
        <v>0</v>
      </c>
      <c r="D10" s="9">
        <f t="shared" si="1"/>
        <v>0</v>
      </c>
      <c r="E10" s="9">
        <f>E19+E28+'IV.33 გან'!E28+'IV.34 გან'!E10</f>
        <v>0</v>
      </c>
      <c r="F10" s="9">
        <f t="shared" si="2"/>
        <v>0</v>
      </c>
      <c r="G10" s="9">
        <f>G19+G28+'IV.33 გან'!G28+'IV.34 გან'!G10</f>
        <v>0</v>
      </c>
      <c r="H10" s="9">
        <f>H19+H28+'IV.33 გან'!H28+'IV.34 გან'!H10</f>
        <v>0</v>
      </c>
      <c r="I10" s="9">
        <f>I19+I28+'IV.33 გან'!I28+'IV.34 გან'!I10</f>
        <v>0</v>
      </c>
      <c r="J10" s="9">
        <f>J19+J28+'IV.33 გან'!J28+'IV.34 გან'!J10</f>
        <v>0</v>
      </c>
      <c r="K10" s="9">
        <f>K19+K28+'IV.33 გან'!K28+'IV.34 გან'!K10</f>
        <v>0</v>
      </c>
      <c r="L10" s="9">
        <f>L19+L28+'IV.33 გან'!L28+'IV.34 გან'!L10</f>
        <v>0</v>
      </c>
      <c r="M10" s="9">
        <f>M19+M28+'IV.33 გან'!M28+'IV.34 გან'!M10</f>
        <v>0</v>
      </c>
      <c r="N10" s="9">
        <f>N19+N28+'IV.33 გან'!N28+'IV.34 გან'!N10</f>
        <v>0</v>
      </c>
      <c r="O10" s="9">
        <f>O19+O28+'IV.33 გან'!O28+'IV.34 გან'!O10</f>
        <v>0</v>
      </c>
      <c r="P10" s="9">
        <f>P19+P28+'IV.33 გან'!P28+'IV.34 გან'!P10</f>
        <v>0</v>
      </c>
      <c r="Q10" s="9">
        <f>Q19+Q28+'IV.33 გან'!Q28+'IV.34 გან'!Q10</f>
        <v>0</v>
      </c>
      <c r="R10" s="9">
        <f>R19+R28+'IV.33 გან'!R28+'IV.34 გან'!R10</f>
        <v>0</v>
      </c>
      <c r="S10" s="9">
        <f>S19+S28+'IV.33 გან'!S28+'IV.34 გან'!S10</f>
        <v>0</v>
      </c>
      <c r="T10" s="9">
        <f>T19+T28+'IV.33 გან'!T28+'IV.34 გან'!T10</f>
        <v>0</v>
      </c>
      <c r="U10" s="9">
        <f>U19+U28+'IV.33 გან'!U28+'IV.34 გან'!U10</f>
        <v>0</v>
      </c>
      <c r="V10" s="9">
        <f>V19+V28+'IV.33 გან'!V28+'IV.34 გან'!V10</f>
        <v>0</v>
      </c>
      <c r="W10" s="1"/>
    </row>
    <row r="11" spans="1:23" ht="13.5" customHeight="1" x14ac:dyDescent="0.2">
      <c r="A11" s="4"/>
      <c r="B11" s="7" t="s">
        <v>25</v>
      </c>
      <c r="C11" s="9">
        <f t="shared" si="0"/>
        <v>283.40000000000003</v>
      </c>
      <c r="D11" s="9">
        <f t="shared" si="1"/>
        <v>7.8</v>
      </c>
      <c r="E11" s="9">
        <f>E20+E29+'IV.33 გან'!E29+'IV.34 გან'!E11</f>
        <v>0</v>
      </c>
      <c r="F11" s="9">
        <f t="shared" si="2"/>
        <v>7.8</v>
      </c>
      <c r="G11" s="9">
        <f>G20+G29+'IV.33 გან'!G29+'IV.34 გან'!G11</f>
        <v>0</v>
      </c>
      <c r="H11" s="9">
        <f>H20+H29+'IV.33 გან'!H29+'IV.34 გან'!H11</f>
        <v>0</v>
      </c>
      <c r="I11" s="9">
        <f>I20+I29+'IV.33 გან'!I29+'IV.34 გან'!I11</f>
        <v>0</v>
      </c>
      <c r="J11" s="9">
        <f>J20+J29+'IV.33 გან'!J29+'IV.34 გან'!J11</f>
        <v>0</v>
      </c>
      <c r="K11" s="9">
        <f>K20+K29+'IV.33 გან'!K29+'IV.34 გან'!K11</f>
        <v>0</v>
      </c>
      <c r="L11" s="9">
        <f>L20+L29+'IV.33 გან'!L29+'IV.34 გან'!L11</f>
        <v>0</v>
      </c>
      <c r="M11" s="9">
        <f>M20+M29+'IV.33 გან'!M29+'IV.34 გან'!M11</f>
        <v>0</v>
      </c>
      <c r="N11" s="9">
        <f>N20+N29+'IV.33 გან'!N29+'IV.34 გან'!N11</f>
        <v>7.8</v>
      </c>
      <c r="O11" s="9">
        <f>O20+O29+'IV.33 გან'!O29+'IV.34 გან'!O11</f>
        <v>0</v>
      </c>
      <c r="P11" s="9">
        <f>P20+P29+'IV.33 გან'!P29+'IV.34 გან'!P11</f>
        <v>0</v>
      </c>
      <c r="Q11" s="9">
        <f>Q20+Q29+'IV.33 გან'!Q29+'IV.34 გან'!Q11</f>
        <v>0</v>
      </c>
      <c r="R11" s="9">
        <f>R20+R29+'IV.33 გან'!R29+'IV.34 გან'!R11</f>
        <v>0</v>
      </c>
      <c r="S11" s="9">
        <f>S20+S29+'IV.33 გან'!S29+'IV.34 გან'!S11</f>
        <v>0</v>
      </c>
      <c r="T11" s="9">
        <f>T20+T29+'IV.33 გან'!T29+'IV.34 გან'!T11</f>
        <v>0</v>
      </c>
      <c r="U11" s="9">
        <f>U20+U29+'IV.33 გან'!U29+'IV.34 გან'!U11</f>
        <v>275.60000000000002</v>
      </c>
      <c r="V11" s="9">
        <f>V20+V29+'IV.33 გან'!V29+'IV.34 გან'!V11</f>
        <v>0</v>
      </c>
      <c r="W11" s="1"/>
    </row>
    <row r="12" spans="1:23" ht="13.5" customHeight="1" x14ac:dyDescent="0.2">
      <c r="A12" s="4"/>
      <c r="B12" s="8" t="s">
        <v>38</v>
      </c>
      <c r="C12" s="9">
        <f t="shared" si="0"/>
        <v>208</v>
      </c>
      <c r="D12" s="9">
        <f t="shared" si="1"/>
        <v>-32.4</v>
      </c>
      <c r="E12" s="9">
        <f>E21+E30+'IV.33 გან'!E30+'IV.34 გან'!E12</f>
        <v>0</v>
      </c>
      <c r="F12" s="9">
        <f t="shared" si="2"/>
        <v>0</v>
      </c>
      <c r="G12" s="9">
        <f>G21+G30+'IV.33 გან'!G30+'IV.34 გან'!G12</f>
        <v>0</v>
      </c>
      <c r="H12" s="9">
        <f>H21+H30+'IV.33 გან'!H30+'IV.34 გან'!H12</f>
        <v>0</v>
      </c>
      <c r="I12" s="9">
        <f>I21+I30+'IV.33 გან'!I30+'IV.34 გან'!I12</f>
        <v>0</v>
      </c>
      <c r="J12" s="9">
        <f>J21+J30+'IV.33 გან'!J30+'IV.34 გან'!J12</f>
        <v>0</v>
      </c>
      <c r="K12" s="9">
        <f>K21+K30+'IV.33 გან'!K30+'IV.34 გან'!K12</f>
        <v>0</v>
      </c>
      <c r="L12" s="9">
        <f>L21+L30+'IV.33 გან'!L30+'IV.34 გან'!L12</f>
        <v>0</v>
      </c>
      <c r="M12" s="9">
        <f>M21+M30+'IV.33 გან'!M30+'IV.34 გან'!M12</f>
        <v>0</v>
      </c>
      <c r="N12" s="9">
        <f>N21+N30+'IV.33 გან'!N30+'IV.34 გან'!N12</f>
        <v>0</v>
      </c>
      <c r="O12" s="9">
        <f>O21+O30+'IV.33 გან'!O30+'IV.34 გან'!O12</f>
        <v>0</v>
      </c>
      <c r="P12" s="9">
        <f>P21+P30+'IV.33 გან'!P30+'IV.34 გან'!P12</f>
        <v>0</v>
      </c>
      <c r="Q12" s="9">
        <f>Q21+Q30+'IV.33 გან'!Q30+'IV.34 გან'!Q12</f>
        <v>-32.4</v>
      </c>
      <c r="R12" s="9">
        <f>R21+R30+'IV.33 გან'!R30+'IV.34 გან'!R12</f>
        <v>0</v>
      </c>
      <c r="S12" s="9">
        <f>S21+S30+'IV.33 გან'!S30+'IV.34 გან'!S12</f>
        <v>0</v>
      </c>
      <c r="T12" s="9">
        <f>T21+T30+'IV.33 გან'!T30+'IV.34 გან'!T12</f>
        <v>0</v>
      </c>
      <c r="U12" s="9">
        <f>U21+U30+'IV.33 გან'!U30+'IV.34 გან'!U12</f>
        <v>240.4</v>
      </c>
      <c r="V12" s="9">
        <f>V21+V30+'IV.33 გან'!V30+'IV.34 გან'!V12</f>
        <v>0</v>
      </c>
      <c r="W12" s="1"/>
    </row>
    <row r="13" spans="1:23" ht="13.5" customHeight="1" x14ac:dyDescent="0.2">
      <c r="A13" s="4"/>
      <c r="B13" s="8" t="s">
        <v>26</v>
      </c>
      <c r="C13" s="9">
        <f t="shared" si="0"/>
        <v>1923.3999999999999</v>
      </c>
      <c r="D13" s="9">
        <f t="shared" si="1"/>
        <v>1407.3999999999999</v>
      </c>
      <c r="E13" s="9">
        <f>E9+E10+E11+E12</f>
        <v>0</v>
      </c>
      <c r="F13" s="9">
        <f t="shared" si="2"/>
        <v>7.8</v>
      </c>
      <c r="G13" s="9">
        <f t="shared" ref="G13:V13" si="3">G9+G10+G11+G12</f>
        <v>0</v>
      </c>
      <c r="H13" s="9">
        <f t="shared" si="3"/>
        <v>0</v>
      </c>
      <c r="I13" s="9">
        <f t="shared" si="3"/>
        <v>0</v>
      </c>
      <c r="J13" s="9">
        <f t="shared" si="3"/>
        <v>0</v>
      </c>
      <c r="K13" s="9">
        <f t="shared" si="3"/>
        <v>0</v>
      </c>
      <c r="L13" s="9">
        <f t="shared" si="3"/>
        <v>0</v>
      </c>
      <c r="M13" s="9">
        <f t="shared" si="3"/>
        <v>0</v>
      </c>
      <c r="N13" s="9">
        <f t="shared" si="3"/>
        <v>7.8</v>
      </c>
      <c r="O13" s="9">
        <f t="shared" si="3"/>
        <v>0</v>
      </c>
      <c r="P13" s="9">
        <f t="shared" si="3"/>
        <v>0</v>
      </c>
      <c r="Q13" s="9">
        <f t="shared" si="3"/>
        <v>1399.6</v>
      </c>
      <c r="R13" s="9">
        <f t="shared" si="3"/>
        <v>0</v>
      </c>
      <c r="S13" s="9">
        <f t="shared" si="3"/>
        <v>0</v>
      </c>
      <c r="T13" s="9">
        <f t="shared" si="3"/>
        <v>0</v>
      </c>
      <c r="U13" s="9">
        <f t="shared" si="3"/>
        <v>516</v>
      </c>
      <c r="V13" s="9">
        <f t="shared" si="3"/>
        <v>0</v>
      </c>
      <c r="W13" s="1"/>
    </row>
    <row r="14" spans="1:23" ht="13.5" customHeight="1" x14ac:dyDescent="0.2">
      <c r="A14" s="4"/>
      <c r="B14" s="7" t="s">
        <v>27</v>
      </c>
      <c r="C14" s="9">
        <f t="shared" si="0"/>
        <v>1314.6999999999998</v>
      </c>
      <c r="D14" s="9">
        <f t="shared" si="1"/>
        <v>1171.5999999999999</v>
      </c>
      <c r="E14" s="9">
        <f>E23+E32+'IV.33 გან'!E32+'IV.34 გან'!E14</f>
        <v>0</v>
      </c>
      <c r="F14" s="9">
        <f t="shared" si="2"/>
        <v>7.6</v>
      </c>
      <c r="G14" s="9">
        <f>G23+G32+'IV.33 გან'!G32+'IV.34 გან'!G14</f>
        <v>0</v>
      </c>
      <c r="H14" s="9">
        <f>H23+H32+'IV.33 გან'!H32+'IV.34 გან'!H14</f>
        <v>0</v>
      </c>
      <c r="I14" s="9">
        <f>I23+I32+'IV.33 გან'!I32+'IV.34 გან'!I14</f>
        <v>0</v>
      </c>
      <c r="J14" s="9">
        <f>J23+J32+'IV.33 გან'!J32+'IV.34 გან'!J14</f>
        <v>0</v>
      </c>
      <c r="K14" s="9">
        <f>K23+K32+'IV.33 გან'!K32+'IV.34 გან'!K14</f>
        <v>0</v>
      </c>
      <c r="L14" s="9">
        <f>L23+L32+'IV.33 გან'!L32+'IV.34 გან'!L14</f>
        <v>0</v>
      </c>
      <c r="M14" s="9">
        <f>M23+M32+'IV.33 გან'!M32+'IV.34 გან'!M14</f>
        <v>0</v>
      </c>
      <c r="N14" s="9">
        <f>N23+N32+'IV.33 გან'!N32+'IV.34 გან'!N14</f>
        <v>7.6</v>
      </c>
      <c r="O14" s="9">
        <f>O23+O32+'IV.33 გან'!O32+'IV.34 გან'!O14</f>
        <v>0</v>
      </c>
      <c r="P14" s="9">
        <f>P23+P32+'IV.33 გან'!P32+'IV.34 გან'!P14</f>
        <v>0</v>
      </c>
      <c r="Q14" s="9">
        <f>Q23+Q32+'IV.33 გან'!Q32+'IV.34 გან'!Q14</f>
        <v>1164</v>
      </c>
      <c r="R14" s="9">
        <f>R23+R32+'IV.33 გან'!R32+'IV.34 გან'!R14</f>
        <v>0</v>
      </c>
      <c r="S14" s="9">
        <f>S23+S32+'IV.33 გან'!S32+'IV.34 გან'!S14</f>
        <v>0</v>
      </c>
      <c r="T14" s="9">
        <f>T23+T32+'IV.33 გან'!T32+'IV.34 გან'!T14</f>
        <v>0</v>
      </c>
      <c r="U14" s="9">
        <f>U23+U32+'IV.33 გან'!U32+'IV.34 გან'!U14</f>
        <v>143.10000000000002</v>
      </c>
      <c r="V14" s="9">
        <f>V23+V32+'IV.33 გან'!V32+'IV.34 გან'!V14</f>
        <v>0</v>
      </c>
      <c r="W14" s="1"/>
    </row>
    <row r="15" spans="1:23" ht="12" customHeight="1" x14ac:dyDescent="0.2">
      <c r="A15" s="4"/>
      <c r="B15" s="7" t="s">
        <v>28</v>
      </c>
      <c r="C15" s="9">
        <f t="shared" ref="C15:V15" si="4">C14-C13</f>
        <v>-608.70000000000005</v>
      </c>
      <c r="D15" s="9">
        <f t="shared" si="4"/>
        <v>-235.79999999999995</v>
      </c>
      <c r="E15" s="9">
        <f t="shared" si="4"/>
        <v>0</v>
      </c>
      <c r="F15" s="9">
        <f t="shared" si="4"/>
        <v>-0.20000000000000018</v>
      </c>
      <c r="G15" s="9">
        <f t="shared" si="4"/>
        <v>0</v>
      </c>
      <c r="H15" s="9">
        <f t="shared" si="4"/>
        <v>0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0</v>
      </c>
      <c r="M15" s="9">
        <f t="shared" si="4"/>
        <v>0</v>
      </c>
      <c r="N15" s="9">
        <f t="shared" si="4"/>
        <v>-0.20000000000000018</v>
      </c>
      <c r="O15" s="9">
        <f t="shared" si="4"/>
        <v>0</v>
      </c>
      <c r="P15" s="9">
        <f t="shared" si="4"/>
        <v>0</v>
      </c>
      <c r="Q15" s="9">
        <f t="shared" si="4"/>
        <v>-235.59999999999991</v>
      </c>
      <c r="R15" s="9">
        <f t="shared" si="4"/>
        <v>0</v>
      </c>
      <c r="S15" s="9">
        <f t="shared" si="4"/>
        <v>0</v>
      </c>
      <c r="T15" s="9">
        <f t="shared" si="4"/>
        <v>0</v>
      </c>
      <c r="U15" s="9">
        <f t="shared" si="4"/>
        <v>-372.9</v>
      </c>
      <c r="V15" s="9">
        <f t="shared" si="4"/>
        <v>0</v>
      </c>
      <c r="W15" s="1"/>
    </row>
    <row r="16" spans="1:23" ht="12.75" customHeight="1" x14ac:dyDescent="0.2">
      <c r="A16" s="4"/>
      <c r="B16" s="7" t="s">
        <v>29</v>
      </c>
      <c r="C16" s="9">
        <f>C14/C13*100</f>
        <v>68.352916709992712</v>
      </c>
      <c r="D16" s="9">
        <f>D14/D13*100</f>
        <v>83.2457012931647</v>
      </c>
      <c r="E16" s="9"/>
      <c r="F16" s="9">
        <f>F14/F13*100</f>
        <v>97.435897435897431</v>
      </c>
      <c r="G16" s="9"/>
      <c r="H16" s="9"/>
      <c r="I16" s="9"/>
      <c r="J16" s="9"/>
      <c r="K16" s="9"/>
      <c r="L16" s="9"/>
      <c r="M16" s="9"/>
      <c r="N16" s="9">
        <f>N14/N13*100</f>
        <v>97.435897435897431</v>
      </c>
      <c r="O16" s="9"/>
      <c r="P16" s="9"/>
      <c r="Q16" s="9">
        <f>Q14/Q13*100</f>
        <v>83.166619034009727</v>
      </c>
      <c r="R16" s="9"/>
      <c r="S16" s="9"/>
      <c r="T16" s="9"/>
      <c r="U16" s="20">
        <f>U14/U13*100</f>
        <v>27.732558139534891</v>
      </c>
      <c r="V16" s="9"/>
      <c r="W16" s="1"/>
    </row>
    <row r="17" spans="1:23" ht="50.25" customHeight="1" x14ac:dyDescent="0.2">
      <c r="A17" s="4">
        <v>1</v>
      </c>
      <c r="B17" s="10" t="s">
        <v>119</v>
      </c>
      <c r="C17" s="9"/>
      <c r="D17" s="9"/>
      <c r="E17" s="9"/>
      <c r="F17" s="9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1"/>
    </row>
    <row r="18" spans="1:23" ht="12.75" customHeight="1" x14ac:dyDescent="0.2">
      <c r="A18" s="4"/>
      <c r="B18" s="7" t="s">
        <v>23</v>
      </c>
      <c r="C18" s="9">
        <f t="shared" ref="C18:C23" si="5">D18+U18+V18</f>
        <v>1432</v>
      </c>
      <c r="D18" s="9">
        <f t="shared" ref="D18:D23" si="6">E18+F18+P18+Q18+R18+S18+T18</f>
        <v>1432</v>
      </c>
      <c r="E18" s="9"/>
      <c r="F18" s="9">
        <f t="shared" ref="F18:F23" si="7">G18+H18+I18+J18+K18+L18+M18+N18+O18</f>
        <v>0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>
        <v>1432</v>
      </c>
      <c r="R18" s="9"/>
      <c r="S18" s="9"/>
      <c r="T18" s="9"/>
      <c r="U18" s="9"/>
      <c r="V18" s="9"/>
      <c r="W18" s="1"/>
    </row>
    <row r="19" spans="1:23" ht="12.75" customHeight="1" x14ac:dyDescent="0.2">
      <c r="A19" s="4"/>
      <c r="B19" s="7" t="s">
        <v>24</v>
      </c>
      <c r="C19" s="9">
        <f t="shared" si="5"/>
        <v>0</v>
      </c>
      <c r="D19" s="9">
        <f t="shared" si="6"/>
        <v>0</v>
      </c>
      <c r="E19" s="9"/>
      <c r="F19" s="9">
        <f t="shared" si="7"/>
        <v>0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"/>
    </row>
    <row r="20" spans="1:23" ht="12.75" customHeight="1" x14ac:dyDescent="0.2">
      <c r="A20" s="4"/>
      <c r="B20" s="7" t="s">
        <v>25</v>
      </c>
      <c r="C20" s="9">
        <f t="shared" si="5"/>
        <v>0</v>
      </c>
      <c r="D20" s="9">
        <f t="shared" si="6"/>
        <v>0</v>
      </c>
      <c r="E20" s="9"/>
      <c r="F20" s="9">
        <f t="shared" si="7"/>
        <v>0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1"/>
    </row>
    <row r="21" spans="1:23" ht="12.75" customHeight="1" x14ac:dyDescent="0.2">
      <c r="A21" s="4"/>
      <c r="B21" s="8" t="s">
        <v>38</v>
      </c>
      <c r="C21" s="9">
        <f t="shared" si="5"/>
        <v>-20.399999999999999</v>
      </c>
      <c r="D21" s="9">
        <f t="shared" si="6"/>
        <v>-32.4</v>
      </c>
      <c r="E21" s="9"/>
      <c r="F21" s="9">
        <f t="shared" si="7"/>
        <v>0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>
        <v>-32.4</v>
      </c>
      <c r="R21" s="9"/>
      <c r="S21" s="9"/>
      <c r="T21" s="9"/>
      <c r="U21" s="9">
        <v>12</v>
      </c>
      <c r="V21" s="9"/>
      <c r="W21" s="1"/>
    </row>
    <row r="22" spans="1:23" ht="12.75" customHeight="1" x14ac:dyDescent="0.2">
      <c r="A22" s="4"/>
      <c r="B22" s="8" t="s">
        <v>26</v>
      </c>
      <c r="C22" s="9">
        <f t="shared" si="5"/>
        <v>1411.6</v>
      </c>
      <c r="D22" s="9">
        <f t="shared" si="6"/>
        <v>1399.6</v>
      </c>
      <c r="E22" s="9">
        <f>E18+E19+E20+E21</f>
        <v>0</v>
      </c>
      <c r="F22" s="9">
        <f t="shared" si="7"/>
        <v>0</v>
      </c>
      <c r="G22" s="9">
        <f t="shared" ref="G22:V22" si="8">G18+G19+G20+G21</f>
        <v>0</v>
      </c>
      <c r="H22" s="9">
        <f t="shared" si="8"/>
        <v>0</v>
      </c>
      <c r="I22" s="9">
        <f t="shared" si="8"/>
        <v>0</v>
      </c>
      <c r="J22" s="9">
        <f t="shared" si="8"/>
        <v>0</v>
      </c>
      <c r="K22" s="9">
        <f t="shared" si="8"/>
        <v>0</v>
      </c>
      <c r="L22" s="9">
        <f t="shared" si="8"/>
        <v>0</v>
      </c>
      <c r="M22" s="9">
        <f t="shared" si="8"/>
        <v>0</v>
      </c>
      <c r="N22" s="9">
        <f t="shared" si="8"/>
        <v>0</v>
      </c>
      <c r="O22" s="9">
        <f t="shared" si="8"/>
        <v>0</v>
      </c>
      <c r="P22" s="9">
        <f t="shared" si="8"/>
        <v>0</v>
      </c>
      <c r="Q22" s="9">
        <f t="shared" si="8"/>
        <v>1399.6</v>
      </c>
      <c r="R22" s="9">
        <f t="shared" si="8"/>
        <v>0</v>
      </c>
      <c r="S22" s="9">
        <f t="shared" si="8"/>
        <v>0</v>
      </c>
      <c r="T22" s="9">
        <f t="shared" si="8"/>
        <v>0</v>
      </c>
      <c r="U22" s="9">
        <f t="shared" si="8"/>
        <v>12</v>
      </c>
      <c r="V22" s="9">
        <f t="shared" si="8"/>
        <v>0</v>
      </c>
      <c r="W22" s="1"/>
    </row>
    <row r="23" spans="1:23" ht="12.75" customHeight="1" x14ac:dyDescent="0.2">
      <c r="A23" s="4"/>
      <c r="B23" s="7" t="s">
        <v>27</v>
      </c>
      <c r="C23" s="9">
        <f t="shared" si="5"/>
        <v>1168.5999999999999</v>
      </c>
      <c r="D23" s="9">
        <f t="shared" si="6"/>
        <v>1164</v>
      </c>
      <c r="E23" s="9"/>
      <c r="F23" s="9">
        <f t="shared" si="7"/>
        <v>0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>
        <v>1164</v>
      </c>
      <c r="R23" s="9"/>
      <c r="S23" s="9"/>
      <c r="T23" s="9"/>
      <c r="U23" s="9">
        <v>4.5999999999999996</v>
      </c>
      <c r="V23" s="9"/>
      <c r="W23" s="1"/>
    </row>
    <row r="24" spans="1:23" ht="11.25" customHeight="1" x14ac:dyDescent="0.2">
      <c r="A24" s="4"/>
      <c r="B24" s="7" t="s">
        <v>28</v>
      </c>
      <c r="C24" s="9">
        <f t="shared" ref="C24:V24" si="9">C23-C22</f>
        <v>-243</v>
      </c>
      <c r="D24" s="9">
        <f t="shared" si="9"/>
        <v>-235.59999999999991</v>
      </c>
      <c r="E24" s="9">
        <f t="shared" si="9"/>
        <v>0</v>
      </c>
      <c r="F24" s="9">
        <f t="shared" si="9"/>
        <v>0</v>
      </c>
      <c r="G24" s="9">
        <f t="shared" si="9"/>
        <v>0</v>
      </c>
      <c r="H24" s="9">
        <f t="shared" si="9"/>
        <v>0</v>
      </c>
      <c r="I24" s="9">
        <f t="shared" si="9"/>
        <v>0</v>
      </c>
      <c r="J24" s="9">
        <f t="shared" si="9"/>
        <v>0</v>
      </c>
      <c r="K24" s="9">
        <f t="shared" si="9"/>
        <v>0</v>
      </c>
      <c r="L24" s="9">
        <f t="shared" si="9"/>
        <v>0</v>
      </c>
      <c r="M24" s="9">
        <f t="shared" si="9"/>
        <v>0</v>
      </c>
      <c r="N24" s="9">
        <f t="shared" si="9"/>
        <v>0</v>
      </c>
      <c r="O24" s="9">
        <f t="shared" si="9"/>
        <v>0</v>
      </c>
      <c r="P24" s="9">
        <f t="shared" si="9"/>
        <v>0</v>
      </c>
      <c r="Q24" s="9">
        <f t="shared" si="9"/>
        <v>-235.59999999999991</v>
      </c>
      <c r="R24" s="9">
        <f t="shared" si="9"/>
        <v>0</v>
      </c>
      <c r="S24" s="9">
        <f t="shared" si="9"/>
        <v>0</v>
      </c>
      <c r="T24" s="9">
        <f t="shared" si="9"/>
        <v>0</v>
      </c>
      <c r="U24" s="9">
        <f t="shared" si="9"/>
        <v>-7.4</v>
      </c>
      <c r="V24" s="9">
        <f t="shared" si="9"/>
        <v>0</v>
      </c>
      <c r="W24" s="1"/>
    </row>
    <row r="25" spans="1:23" ht="11.25" customHeight="1" x14ac:dyDescent="0.2">
      <c r="A25" s="4"/>
      <c r="B25" s="7" t="s">
        <v>29</v>
      </c>
      <c r="C25" s="9">
        <f>C23/C22*100</f>
        <v>82.785491640691404</v>
      </c>
      <c r="D25" s="9">
        <f>D23/D22*100</f>
        <v>83.166619034009727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>
        <f>Q23/Q22*100</f>
        <v>83.166619034009727</v>
      </c>
      <c r="R25" s="9"/>
      <c r="S25" s="9"/>
      <c r="T25" s="9"/>
      <c r="U25" s="9">
        <f>U23/U22*100</f>
        <v>38.333333333333329</v>
      </c>
      <c r="V25" s="9"/>
      <c r="W25" s="1"/>
    </row>
    <row r="26" spans="1:23" ht="21.75" customHeight="1" x14ac:dyDescent="0.2">
      <c r="A26" s="4">
        <v>2</v>
      </c>
      <c r="B26" s="10" t="s">
        <v>118</v>
      </c>
      <c r="C26" s="9"/>
      <c r="D26" s="9"/>
      <c r="E26" s="9"/>
      <c r="F26" s="9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1"/>
    </row>
    <row r="27" spans="1:23" ht="13.5" customHeight="1" x14ac:dyDescent="0.2">
      <c r="A27" s="4"/>
      <c r="B27" s="7" t="s">
        <v>23</v>
      </c>
      <c r="C27" s="9">
        <f t="shared" ref="C27:C32" si="10">D27+U27+V27</f>
        <v>0</v>
      </c>
      <c r="D27" s="9">
        <f t="shared" ref="D27:D32" si="11">E27+F27+P27+Q27+R27+S27+T27</f>
        <v>0</v>
      </c>
      <c r="E27" s="9">
        <f>'IV.32 გან'!E9+'IV.32 გან'!E18+'IV.32 გან'!E27+'IV.33 გან'!E9+'IV.33 გან'!E18</f>
        <v>0</v>
      </c>
      <c r="F27" s="9">
        <f t="shared" ref="F27:F32" si="12">G27+H27+I27+J27+K27+L27+M27+N27+O27</f>
        <v>0</v>
      </c>
      <c r="G27" s="9">
        <f>'IV.32 გან'!G9+'IV.32 გან'!G18+'IV.32 გან'!G27+'IV.33 გან'!G9+'IV.33 გან'!G18</f>
        <v>0</v>
      </c>
      <c r="H27" s="9">
        <f>'IV.32 გან'!H9+'IV.32 გან'!H18+'IV.32 გან'!H27+'IV.33 გან'!H9+'IV.33 გან'!H18</f>
        <v>0</v>
      </c>
      <c r="I27" s="9">
        <f>'IV.32 გან'!I9+'IV.32 გან'!I18+'IV.32 გან'!I27+'IV.33 გან'!I9+'IV.33 გან'!I18</f>
        <v>0</v>
      </c>
      <c r="J27" s="9">
        <f>'IV.32 გან'!J9+'IV.32 გან'!J18+'IV.32 გან'!J27+'IV.33 გან'!J9+'IV.33 გან'!J18</f>
        <v>0</v>
      </c>
      <c r="K27" s="9">
        <f>'IV.32 გან'!K9+'IV.32 გან'!K18+'IV.32 გან'!K27+'IV.33 გან'!K9+'IV.33 გან'!K18</f>
        <v>0</v>
      </c>
      <c r="L27" s="9">
        <f>'IV.32 გან'!L9+'IV.32 გან'!L18+'IV.32 გან'!L27+'IV.33 გან'!L9+'IV.33 გან'!L18</f>
        <v>0</v>
      </c>
      <c r="M27" s="9">
        <f>'IV.32 გან'!M9+'IV.32 გან'!M18+'IV.32 გან'!M27+'IV.33 გან'!M9+'IV.33 გან'!M18</f>
        <v>0</v>
      </c>
      <c r="N27" s="9">
        <f>'IV.32 გან'!N9+'IV.32 გან'!N18+'IV.32 გან'!N27+'IV.33 გან'!N9+'IV.33 გან'!N18</f>
        <v>0</v>
      </c>
      <c r="O27" s="9">
        <f>'IV.32 გან'!O9+'IV.32 გან'!O18+'IV.32 გან'!O27+'IV.33 გან'!O9+'IV.33 გან'!O18</f>
        <v>0</v>
      </c>
      <c r="P27" s="9">
        <f>'IV.32 გან'!P9+'IV.32 გან'!P18+'IV.32 გან'!P27+'IV.33 გან'!P9+'IV.33 გან'!P18</f>
        <v>0</v>
      </c>
      <c r="Q27" s="9">
        <f>'IV.32 გან'!Q9+'IV.32 გან'!Q18+'IV.32 გან'!Q27+'IV.33 გან'!Q9+'IV.33 გან'!Q18</f>
        <v>0</v>
      </c>
      <c r="R27" s="9">
        <f>'IV.32 გან'!R9+'IV.32 გან'!R18+'IV.32 გან'!R27+'IV.33 გან'!R9+'IV.33 გან'!R18</f>
        <v>0</v>
      </c>
      <c r="S27" s="9">
        <f>'IV.32 გან'!S9+'IV.32 გან'!S18+'IV.32 გან'!S27+'IV.33 გან'!S9+'IV.33 გან'!S18</f>
        <v>0</v>
      </c>
      <c r="T27" s="9">
        <f>'IV.32 გან'!T9+'IV.32 გან'!T18+'IV.32 გან'!T27+'IV.33 გან'!T9+'IV.33 გან'!T18</f>
        <v>0</v>
      </c>
      <c r="U27" s="9">
        <f>'IV.32 გან'!U9+'IV.32 გან'!U18+'IV.32 გან'!U27+'IV.33 გან'!U9+'IV.33 გან'!U18</f>
        <v>0</v>
      </c>
      <c r="V27" s="9">
        <f>'IV.32 გან'!V9+'IV.32 გან'!V18+'IV.32 გან'!V27+'IV.33 გან'!V9+'IV.33 გან'!V18</f>
        <v>0</v>
      </c>
      <c r="W27" s="1"/>
    </row>
    <row r="28" spans="1:23" ht="13.5" customHeight="1" x14ac:dyDescent="0.2">
      <c r="A28" s="4"/>
      <c r="B28" s="7" t="s">
        <v>24</v>
      </c>
      <c r="C28" s="9">
        <f t="shared" si="10"/>
        <v>0</v>
      </c>
      <c r="D28" s="9">
        <f t="shared" si="11"/>
        <v>0</v>
      </c>
      <c r="E28" s="9">
        <f>'IV.32 გან'!E10+'IV.32 გან'!E19+'IV.32 გან'!E28+'IV.33 გან'!E10+'IV.33 გან'!E19</f>
        <v>0</v>
      </c>
      <c r="F28" s="9">
        <f t="shared" si="12"/>
        <v>0</v>
      </c>
      <c r="G28" s="9">
        <f>'IV.32 გან'!G10+'IV.32 გან'!G19+'IV.32 გან'!G28+'IV.33 გან'!G10+'IV.33 გან'!G19</f>
        <v>0</v>
      </c>
      <c r="H28" s="9">
        <f>'IV.32 გან'!H10+'IV.32 გან'!H19+'IV.32 გან'!H28+'IV.33 გან'!H10+'IV.33 გან'!H19</f>
        <v>0</v>
      </c>
      <c r="I28" s="9">
        <f>'IV.32 გან'!I10+'IV.32 გან'!I19+'IV.32 გან'!I28+'IV.33 გან'!I10+'IV.33 გან'!I19</f>
        <v>0</v>
      </c>
      <c r="J28" s="9">
        <f>'IV.32 გან'!J10+'IV.32 გან'!J19+'IV.32 გან'!J28+'IV.33 გან'!J10+'IV.33 გან'!J19</f>
        <v>0</v>
      </c>
      <c r="K28" s="9">
        <f>'IV.32 გან'!K10+'IV.32 გან'!K19+'IV.32 გან'!K28+'IV.33 გან'!K10+'IV.33 გან'!K19</f>
        <v>0</v>
      </c>
      <c r="L28" s="9">
        <f>'IV.32 გან'!L10+'IV.32 გან'!L19+'IV.32 გან'!L28+'IV.33 გან'!L10+'IV.33 გან'!L19</f>
        <v>0</v>
      </c>
      <c r="M28" s="9">
        <f>'IV.32 გან'!M10+'IV.32 გან'!M19+'IV.32 გან'!M28+'IV.33 გან'!M10+'IV.33 გან'!M19</f>
        <v>0</v>
      </c>
      <c r="N28" s="9">
        <f>'IV.32 გან'!N10+'IV.32 გან'!N19+'IV.32 გან'!N28+'IV.33 გან'!N10+'IV.33 გან'!N19</f>
        <v>0</v>
      </c>
      <c r="O28" s="9">
        <f>'IV.32 გან'!O10+'IV.32 გან'!O19+'IV.32 გან'!O28+'IV.33 გან'!O10+'IV.33 გან'!O19</f>
        <v>0</v>
      </c>
      <c r="P28" s="9">
        <f>'IV.32 გან'!P10+'IV.32 გან'!P19+'IV.32 გან'!P28+'IV.33 გან'!P10+'IV.33 გან'!P19</f>
        <v>0</v>
      </c>
      <c r="Q28" s="9">
        <f>'IV.32 გან'!Q10+'IV.32 გან'!Q19+'IV.32 გან'!Q28+'IV.33 გან'!Q10+'IV.33 გან'!Q19</f>
        <v>0</v>
      </c>
      <c r="R28" s="9">
        <f>'IV.32 გან'!R10+'IV.32 გან'!R19+'IV.32 გან'!R28+'IV.33 გან'!R10+'IV.33 გან'!R19</f>
        <v>0</v>
      </c>
      <c r="S28" s="9">
        <f>'IV.32 გან'!S10+'IV.32 გან'!S19+'IV.32 გან'!S28+'IV.33 გან'!S10+'IV.33 გან'!S19</f>
        <v>0</v>
      </c>
      <c r="T28" s="9">
        <f>'IV.32 გან'!T10+'IV.32 გან'!T19+'IV.32 გან'!T28+'IV.33 გან'!T10+'IV.33 გან'!T19</f>
        <v>0</v>
      </c>
      <c r="U28" s="9">
        <f>'IV.32 გან'!U10+'IV.32 გან'!U19+'IV.32 გან'!U28+'IV.33 გან'!U10+'IV.33 გან'!U19</f>
        <v>0</v>
      </c>
      <c r="V28" s="9">
        <f>'IV.32 გან'!V10+'IV.32 გან'!V19+'IV.32 გან'!V28+'IV.33 გან'!V10+'IV.33 გან'!V19</f>
        <v>0</v>
      </c>
      <c r="W28" s="1"/>
    </row>
    <row r="29" spans="1:23" ht="13.5" customHeight="1" x14ac:dyDescent="0.2">
      <c r="A29" s="4"/>
      <c r="B29" s="7" t="s">
        <v>25</v>
      </c>
      <c r="C29" s="9">
        <f t="shared" si="10"/>
        <v>160.6</v>
      </c>
      <c r="D29" s="9">
        <f t="shared" si="11"/>
        <v>0</v>
      </c>
      <c r="E29" s="9">
        <f>'IV.32 გან'!E11+'IV.32 გან'!E20+'IV.32 გან'!E29+'IV.33 გან'!E11+'IV.33 გან'!E20</f>
        <v>0</v>
      </c>
      <c r="F29" s="9">
        <f t="shared" si="12"/>
        <v>0</v>
      </c>
      <c r="G29" s="9">
        <f>'IV.32 გან'!G11+'IV.32 გან'!G20+'IV.32 გან'!G29+'IV.33 გან'!G11+'IV.33 გან'!G20</f>
        <v>0</v>
      </c>
      <c r="H29" s="9">
        <f>'IV.32 გან'!H11+'IV.32 გან'!H20+'IV.32 გან'!H29+'IV.33 გან'!H11+'IV.33 გან'!H20</f>
        <v>0</v>
      </c>
      <c r="I29" s="9">
        <f>'IV.32 გან'!I11+'IV.32 გან'!I20+'IV.32 გან'!I29+'IV.33 გან'!I11+'IV.33 გან'!I20</f>
        <v>0</v>
      </c>
      <c r="J29" s="9">
        <f>'IV.32 გან'!J11+'IV.32 გან'!J20+'IV.32 გან'!J29+'IV.33 გან'!J11+'IV.33 გან'!J20</f>
        <v>0</v>
      </c>
      <c r="K29" s="9">
        <f>'IV.32 გან'!K11+'IV.32 გან'!K20+'IV.32 გან'!K29+'IV.33 გან'!K11+'IV.33 გან'!K20</f>
        <v>0</v>
      </c>
      <c r="L29" s="9">
        <f>'IV.32 გან'!L11+'IV.32 გან'!L20+'IV.32 გან'!L29+'IV.33 გან'!L11+'IV.33 გან'!L20</f>
        <v>0</v>
      </c>
      <c r="M29" s="9">
        <f>'IV.32 გან'!M11+'IV.32 გან'!M20+'IV.32 გან'!M29+'IV.33 გან'!M11+'IV.33 გან'!M20</f>
        <v>0</v>
      </c>
      <c r="N29" s="9">
        <f>'IV.32 გან'!N11+'IV.32 გან'!N20+'IV.32 გან'!N29+'IV.33 გან'!N11+'IV.33 გან'!N20</f>
        <v>0</v>
      </c>
      <c r="O29" s="9">
        <f>'IV.32 გან'!O11+'IV.32 გან'!O20+'IV.32 გან'!O29+'IV.33 გან'!O11+'IV.33 გან'!O20</f>
        <v>0</v>
      </c>
      <c r="P29" s="9">
        <f>'IV.32 გან'!P11+'IV.32 გან'!P20+'IV.32 გან'!P29+'IV.33 გან'!P11+'IV.33 გან'!P20</f>
        <v>0</v>
      </c>
      <c r="Q29" s="9">
        <f>'IV.32 გან'!Q11+'IV.32 გან'!Q20+'IV.32 გან'!Q29+'IV.33 გან'!Q11+'IV.33 გან'!Q20</f>
        <v>0</v>
      </c>
      <c r="R29" s="9">
        <f>'IV.32 გან'!R11+'IV.32 გან'!R20+'IV.32 გან'!R29+'IV.33 გან'!R11+'IV.33 გან'!R20</f>
        <v>0</v>
      </c>
      <c r="S29" s="9">
        <f>'IV.32 გან'!S11+'IV.32 გან'!S20+'IV.32 გან'!S29+'IV.33 გან'!S11+'IV.33 გან'!S20</f>
        <v>0</v>
      </c>
      <c r="T29" s="9">
        <f>'IV.32 გან'!T11+'IV.32 გან'!T20+'IV.32 გან'!T29+'IV.33 გან'!T11+'IV.33 გან'!T20</f>
        <v>0</v>
      </c>
      <c r="U29" s="9">
        <f>'IV.32 გან'!U11+'IV.32 გან'!U20+'IV.32 გან'!U29+'IV.33 გან'!U11+'IV.33 გან'!U20</f>
        <v>160.6</v>
      </c>
      <c r="V29" s="9">
        <f>'IV.32 გან'!V11+'IV.32 გან'!V20+'IV.32 გან'!V29+'IV.33 გან'!V11+'IV.33 გან'!V20</f>
        <v>0</v>
      </c>
      <c r="W29" s="1"/>
    </row>
    <row r="30" spans="1:23" ht="13.5" customHeight="1" x14ac:dyDescent="0.2">
      <c r="A30" s="4"/>
      <c r="B30" s="8" t="s">
        <v>38</v>
      </c>
      <c r="C30" s="9">
        <f t="shared" si="10"/>
        <v>28.4</v>
      </c>
      <c r="D30" s="9">
        <f t="shared" si="11"/>
        <v>0</v>
      </c>
      <c r="E30" s="9">
        <f>'IV.32 გან'!E12+'IV.32 გან'!E21+'IV.32 გან'!E30+'IV.33 გან'!E12+'IV.33 გან'!E21</f>
        <v>0</v>
      </c>
      <c r="F30" s="9">
        <f t="shared" si="12"/>
        <v>0</v>
      </c>
      <c r="G30" s="9">
        <f>'IV.32 გან'!G12+'IV.32 გან'!G21+'IV.32 გან'!G30+'IV.33 გან'!G12+'IV.33 გან'!G21</f>
        <v>0</v>
      </c>
      <c r="H30" s="9">
        <f>'IV.32 გან'!H12+'IV.32 გან'!H21+'IV.32 გან'!H30+'IV.33 გან'!H12+'IV.33 გან'!H21</f>
        <v>0</v>
      </c>
      <c r="I30" s="9">
        <f>'IV.32 გან'!I12+'IV.32 გან'!I21+'IV.32 გან'!I30+'IV.33 გან'!I12+'IV.33 გან'!I21</f>
        <v>0</v>
      </c>
      <c r="J30" s="9">
        <f>'IV.32 გან'!J12+'IV.32 გან'!J21+'IV.32 გან'!J30+'IV.33 გან'!J12+'IV.33 გან'!J21</f>
        <v>0</v>
      </c>
      <c r="K30" s="9">
        <f>'IV.32 გან'!K12+'IV.32 გან'!K21+'IV.32 გან'!K30+'IV.33 გან'!K12+'IV.33 გან'!K21</f>
        <v>0</v>
      </c>
      <c r="L30" s="9">
        <f>'IV.32 გან'!L12+'IV.32 გან'!L21+'IV.32 გან'!L30+'IV.33 გან'!L12+'IV.33 გან'!L21</f>
        <v>0</v>
      </c>
      <c r="M30" s="9">
        <f>'IV.32 გან'!M12+'IV.32 გან'!M21+'IV.32 გან'!M30+'IV.33 გან'!M12+'IV.33 გან'!M21</f>
        <v>0</v>
      </c>
      <c r="N30" s="9">
        <f>'IV.32 გან'!N12+'IV.32 გან'!N21+'IV.32 გან'!N30+'IV.33 გან'!N12+'IV.33 გან'!N21</f>
        <v>0</v>
      </c>
      <c r="O30" s="9">
        <f>'IV.32 გან'!O12+'IV.32 გან'!O21+'IV.32 გან'!O30+'IV.33 გან'!O12+'IV.33 გან'!O21</f>
        <v>0</v>
      </c>
      <c r="P30" s="9">
        <f>'IV.32 გან'!P12+'IV.32 გან'!P21+'IV.32 გან'!P30+'IV.33 გან'!P12+'IV.33 გან'!P21</f>
        <v>0</v>
      </c>
      <c r="Q30" s="9">
        <f>'IV.32 გან'!Q12+'IV.32 გან'!Q21+'IV.32 გან'!Q30+'IV.33 გან'!Q12+'IV.33 გან'!Q21</f>
        <v>0</v>
      </c>
      <c r="R30" s="9">
        <f>'IV.32 გან'!R12+'IV.32 გან'!R21+'IV.32 გან'!R30+'IV.33 გან'!R12+'IV.33 გან'!R21</f>
        <v>0</v>
      </c>
      <c r="S30" s="9">
        <f>'IV.32 გან'!S12+'IV.32 გან'!S21+'IV.32 გან'!S30+'IV.33 გან'!S12+'IV.33 გან'!S21</f>
        <v>0</v>
      </c>
      <c r="T30" s="9">
        <f>'IV.32 გან'!T12+'IV.32 გან'!T21+'IV.32 გან'!T30+'IV.33 გან'!T12+'IV.33 გან'!T21</f>
        <v>0</v>
      </c>
      <c r="U30" s="9">
        <f>'IV.32 გან'!U12+'IV.32 გან'!U21+'IV.32 გან'!U30+'IV.33 გან'!U12+'IV.33 გან'!U21</f>
        <v>28.4</v>
      </c>
      <c r="V30" s="9">
        <f>'IV.32 გან'!V12+'IV.32 გან'!V21+'IV.32 გან'!V30+'IV.33 გან'!V12+'IV.33 გან'!V21</f>
        <v>0</v>
      </c>
      <c r="W30" s="1"/>
    </row>
    <row r="31" spans="1:23" ht="13.5" customHeight="1" x14ac:dyDescent="0.2">
      <c r="A31" s="4"/>
      <c r="B31" s="8" t="s">
        <v>26</v>
      </c>
      <c r="C31" s="9">
        <f t="shared" si="10"/>
        <v>189</v>
      </c>
      <c r="D31" s="9">
        <f t="shared" si="11"/>
        <v>0</v>
      </c>
      <c r="E31" s="9">
        <f>E27+E28+E29+E30</f>
        <v>0</v>
      </c>
      <c r="F31" s="9">
        <f t="shared" si="12"/>
        <v>0</v>
      </c>
      <c r="G31" s="9">
        <f t="shared" ref="G31:V31" si="13">G27+G28+G29+G30</f>
        <v>0</v>
      </c>
      <c r="H31" s="9">
        <f t="shared" si="13"/>
        <v>0</v>
      </c>
      <c r="I31" s="9">
        <f t="shared" si="13"/>
        <v>0</v>
      </c>
      <c r="J31" s="9">
        <f t="shared" si="13"/>
        <v>0</v>
      </c>
      <c r="K31" s="9">
        <f t="shared" si="13"/>
        <v>0</v>
      </c>
      <c r="L31" s="9">
        <f t="shared" si="13"/>
        <v>0</v>
      </c>
      <c r="M31" s="9">
        <f t="shared" si="13"/>
        <v>0</v>
      </c>
      <c r="N31" s="9">
        <f t="shared" si="13"/>
        <v>0</v>
      </c>
      <c r="O31" s="9">
        <f t="shared" si="13"/>
        <v>0</v>
      </c>
      <c r="P31" s="9">
        <f t="shared" si="13"/>
        <v>0</v>
      </c>
      <c r="Q31" s="9">
        <f t="shared" si="13"/>
        <v>0</v>
      </c>
      <c r="R31" s="9">
        <f t="shared" si="13"/>
        <v>0</v>
      </c>
      <c r="S31" s="9">
        <f t="shared" si="13"/>
        <v>0</v>
      </c>
      <c r="T31" s="9">
        <f t="shared" si="13"/>
        <v>0</v>
      </c>
      <c r="U31" s="9">
        <f t="shared" si="13"/>
        <v>189</v>
      </c>
      <c r="V31" s="9">
        <f t="shared" si="13"/>
        <v>0</v>
      </c>
      <c r="W31" s="1"/>
    </row>
    <row r="32" spans="1:23" ht="13.5" customHeight="1" x14ac:dyDescent="0.2">
      <c r="A32" s="4"/>
      <c r="B32" s="7" t="s">
        <v>27</v>
      </c>
      <c r="C32" s="9">
        <f t="shared" si="10"/>
        <v>56.800000000000004</v>
      </c>
      <c r="D32" s="9">
        <f t="shared" si="11"/>
        <v>0</v>
      </c>
      <c r="E32" s="9">
        <f>'IV.32 გან'!E14+'IV.32 გან'!E23+'IV.32 გან'!E32+'IV.33 გან'!E14+'IV.33 გან'!E23</f>
        <v>0</v>
      </c>
      <c r="F32" s="9">
        <f t="shared" si="12"/>
        <v>0</v>
      </c>
      <c r="G32" s="9">
        <f>'IV.32 გან'!G14+'IV.32 გან'!G23+'IV.32 გან'!G32+'IV.33 გან'!G14+'IV.33 გან'!G23</f>
        <v>0</v>
      </c>
      <c r="H32" s="9">
        <f>'IV.32 გან'!H14+'IV.32 გან'!H23+'IV.32 გან'!H32+'IV.33 გან'!H14+'IV.33 გან'!H23</f>
        <v>0</v>
      </c>
      <c r="I32" s="9">
        <f>'IV.32 გან'!I14+'IV.32 გან'!I23+'IV.32 გან'!I32+'IV.33 გან'!I14+'IV.33 გან'!I23</f>
        <v>0</v>
      </c>
      <c r="J32" s="9">
        <f>'IV.32 გან'!J14+'IV.32 გან'!J23+'IV.32 გან'!J32+'IV.33 გან'!J14+'IV.33 გან'!J23</f>
        <v>0</v>
      </c>
      <c r="K32" s="9">
        <f>'IV.32 გან'!K14+'IV.32 გან'!K23+'IV.32 გან'!K32+'IV.33 გან'!K14+'IV.33 გან'!K23</f>
        <v>0</v>
      </c>
      <c r="L32" s="9">
        <f>'IV.32 გან'!L14+'IV.32 გან'!L23+'IV.32 გან'!L32+'IV.33 გან'!L14+'IV.33 გან'!L23</f>
        <v>0</v>
      </c>
      <c r="M32" s="9">
        <f>'IV.32 გან'!M14+'IV.32 გან'!M23+'IV.32 გან'!M32+'IV.33 გან'!M14+'IV.33 გან'!M23</f>
        <v>0</v>
      </c>
      <c r="N32" s="9">
        <f>'IV.32 გან'!N14+'IV.32 გან'!N23+'IV.32 გან'!N32+'IV.33 გან'!N14+'IV.33 გან'!N23</f>
        <v>0</v>
      </c>
      <c r="O32" s="9">
        <f>'IV.32 გან'!O14+'IV.32 გან'!O23+'IV.32 გან'!O32+'IV.33 გან'!O14+'IV.33 გან'!O23</f>
        <v>0</v>
      </c>
      <c r="P32" s="9">
        <f>'IV.32 გან'!P14+'IV.32 გან'!P23+'IV.32 გან'!P32+'IV.33 გან'!P14+'IV.33 გან'!P23</f>
        <v>0</v>
      </c>
      <c r="Q32" s="9">
        <f>'IV.32 გან'!Q14+'IV.32 გან'!Q23+'IV.32 გან'!Q32+'IV.33 გან'!Q14+'IV.33 გან'!Q23</f>
        <v>0</v>
      </c>
      <c r="R32" s="9">
        <f>'IV.32 გან'!R14+'IV.32 გან'!R23+'IV.32 გან'!R32+'IV.33 გან'!R14+'IV.33 გან'!R23</f>
        <v>0</v>
      </c>
      <c r="S32" s="9">
        <f>'IV.32 გან'!S14+'IV.32 გან'!S23+'IV.32 გან'!S32+'IV.33 გან'!S14+'IV.33 გან'!S23</f>
        <v>0</v>
      </c>
      <c r="T32" s="9">
        <f>'IV.32 გან'!T14+'IV.32 გან'!T23+'IV.32 გან'!T32+'IV.33 გან'!T14+'IV.33 გან'!T23</f>
        <v>0</v>
      </c>
      <c r="U32" s="9">
        <f>'IV.32 გან'!U14+'IV.32 გან'!U23+'IV.32 გან'!U32+'IV.33 გან'!U14+'IV.33 გან'!U23</f>
        <v>56.800000000000004</v>
      </c>
      <c r="V32" s="9">
        <f>'IV.32 გან'!V14+'IV.32 გან'!V23+'IV.32 გან'!V32+'IV.33 გან'!V14+'IV.33 გან'!V23</f>
        <v>0</v>
      </c>
      <c r="W32" s="1"/>
    </row>
    <row r="33" spans="1:23" ht="12" customHeight="1" x14ac:dyDescent="0.2">
      <c r="A33" s="4"/>
      <c r="B33" s="7" t="s">
        <v>28</v>
      </c>
      <c r="C33" s="9">
        <f t="shared" ref="C33:V33" si="14">C32-C31</f>
        <v>-132.19999999999999</v>
      </c>
      <c r="D33" s="9">
        <f t="shared" si="14"/>
        <v>0</v>
      </c>
      <c r="E33" s="9">
        <f t="shared" si="14"/>
        <v>0</v>
      </c>
      <c r="F33" s="9">
        <f t="shared" si="14"/>
        <v>0</v>
      </c>
      <c r="G33" s="9">
        <f t="shared" si="14"/>
        <v>0</v>
      </c>
      <c r="H33" s="9">
        <f t="shared" si="14"/>
        <v>0</v>
      </c>
      <c r="I33" s="9">
        <f t="shared" si="14"/>
        <v>0</v>
      </c>
      <c r="J33" s="9">
        <f t="shared" si="14"/>
        <v>0</v>
      </c>
      <c r="K33" s="9">
        <f t="shared" si="14"/>
        <v>0</v>
      </c>
      <c r="L33" s="9">
        <f t="shared" si="14"/>
        <v>0</v>
      </c>
      <c r="M33" s="9">
        <f t="shared" si="14"/>
        <v>0</v>
      </c>
      <c r="N33" s="9">
        <f t="shared" si="14"/>
        <v>0</v>
      </c>
      <c r="O33" s="9">
        <f t="shared" si="14"/>
        <v>0</v>
      </c>
      <c r="P33" s="9">
        <f t="shared" si="14"/>
        <v>0</v>
      </c>
      <c r="Q33" s="9">
        <f t="shared" si="14"/>
        <v>0</v>
      </c>
      <c r="R33" s="9">
        <f t="shared" si="14"/>
        <v>0</v>
      </c>
      <c r="S33" s="9">
        <f t="shared" si="14"/>
        <v>0</v>
      </c>
      <c r="T33" s="9">
        <f t="shared" si="14"/>
        <v>0</v>
      </c>
      <c r="U33" s="9">
        <f t="shared" si="14"/>
        <v>-132.19999999999999</v>
      </c>
      <c r="V33" s="9">
        <f t="shared" si="14"/>
        <v>0</v>
      </c>
      <c r="W33" s="1"/>
    </row>
    <row r="34" spans="1:23" ht="12.75" customHeight="1" x14ac:dyDescent="0.2">
      <c r="A34" s="4"/>
      <c r="B34" s="7" t="s">
        <v>29</v>
      </c>
      <c r="C34" s="9">
        <f>C32/C31*100</f>
        <v>30.052910052910054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>
        <f>U32/U31*100</f>
        <v>30.052910052910054</v>
      </c>
      <c r="V34" s="9"/>
    </row>
  </sheetData>
  <mergeCells count="16">
    <mergeCell ref="A2:A6"/>
    <mergeCell ref="V2:V5"/>
    <mergeCell ref="S3:S5"/>
    <mergeCell ref="T3:T5"/>
    <mergeCell ref="U2:U5"/>
    <mergeCell ref="B2:B6"/>
    <mergeCell ref="C2:C5"/>
    <mergeCell ref="F3:O3"/>
    <mergeCell ref="G4:O4"/>
    <mergeCell ref="D2:T2"/>
    <mergeCell ref="D3:D5"/>
    <mergeCell ref="E3:E5"/>
    <mergeCell ref="F4:F5"/>
    <mergeCell ref="P3:P5"/>
    <mergeCell ref="Q3:Q5"/>
    <mergeCell ref="R3:R5"/>
  </mergeCells>
  <phoneticPr fontId="1" type="noConversion"/>
  <pageMargins left="0.17" right="0.2" top="0.11" bottom="0.16" header="0.11" footer="0.16"/>
  <pageSetup paperSize="9" orientation="landscape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4"/>
  <sheetViews>
    <sheetView showZeros="0" zoomScale="110" zoomScaleNormal="110" workbookViewId="0">
      <pane ySplit="6" topLeftCell="A19" activePane="bottomLeft" state="frozen"/>
      <selection activeCell="C35" sqref="C35"/>
      <selection pane="bottomLeft" activeCell="C23" sqref="C23"/>
    </sheetView>
  </sheetViews>
  <sheetFormatPr defaultRowHeight="11.25" x14ac:dyDescent="0.2"/>
  <cols>
    <col min="1" max="1" width="3" style="1" customWidth="1"/>
    <col min="2" max="2" width="30" style="1" customWidth="1"/>
    <col min="3" max="3" width="6.140625" style="2" customWidth="1"/>
    <col min="4" max="4" width="5.85546875" style="2" customWidth="1"/>
    <col min="5" max="5" width="5.28515625" style="2" customWidth="1"/>
    <col min="6" max="6" width="5.42578125" style="2" customWidth="1"/>
    <col min="7" max="7" width="7.28515625" style="2" customWidth="1"/>
    <col min="8" max="8" width="5.140625" style="2" customWidth="1"/>
    <col min="9" max="9" width="4.85546875" style="2" customWidth="1"/>
    <col min="10" max="10" width="5.7109375" style="2" customWidth="1"/>
    <col min="11" max="11" width="4.7109375" style="2" customWidth="1"/>
    <col min="12" max="12" width="5.140625" style="2" customWidth="1"/>
    <col min="13" max="13" width="8.42578125" style="2" customWidth="1"/>
    <col min="14" max="14" width="8" style="2" customWidth="1"/>
    <col min="15" max="15" width="7.85546875" style="2" customWidth="1"/>
    <col min="16" max="16" width="3.85546875" style="2" customWidth="1"/>
    <col min="17" max="17" width="4.7109375" style="2" customWidth="1"/>
    <col min="18" max="19" width="4.140625" style="2" customWidth="1"/>
    <col min="20" max="20" width="5.7109375" style="2" customWidth="1"/>
    <col min="21" max="22" width="4.42578125" style="2" customWidth="1"/>
    <col min="23" max="23" width="9.140625" style="2"/>
    <col min="24" max="16384" width="9.140625" style="1"/>
  </cols>
  <sheetData>
    <row r="1" spans="1:23" ht="13.5" customHeight="1" x14ac:dyDescent="0.2">
      <c r="A1" s="5"/>
      <c r="B1" s="14" t="s">
        <v>183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">
        <v>32</v>
      </c>
    </row>
    <row r="2" spans="1:23" ht="12.75" customHeight="1" x14ac:dyDescent="0.2">
      <c r="A2" s="83" t="s">
        <v>0</v>
      </c>
      <c r="B2" s="83" t="s">
        <v>1</v>
      </c>
      <c r="C2" s="85" t="s">
        <v>22</v>
      </c>
      <c r="D2" s="93" t="s">
        <v>16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85" t="s">
        <v>15</v>
      </c>
      <c r="V2" s="85" t="s">
        <v>21</v>
      </c>
      <c r="W2" s="1"/>
    </row>
    <row r="3" spans="1:23" ht="13.5" customHeight="1" x14ac:dyDescent="0.2">
      <c r="A3" s="83"/>
      <c r="B3" s="83"/>
      <c r="C3" s="85"/>
      <c r="D3" s="85" t="s">
        <v>20</v>
      </c>
      <c r="E3" s="85" t="s">
        <v>2</v>
      </c>
      <c r="F3" s="84" t="s">
        <v>17</v>
      </c>
      <c r="G3" s="84"/>
      <c r="H3" s="84"/>
      <c r="I3" s="84"/>
      <c r="J3" s="84"/>
      <c r="K3" s="84"/>
      <c r="L3" s="84"/>
      <c r="M3" s="84"/>
      <c r="N3" s="84"/>
      <c r="O3" s="84"/>
      <c r="P3" s="85" t="s">
        <v>11</v>
      </c>
      <c r="Q3" s="85" t="s">
        <v>12</v>
      </c>
      <c r="R3" s="85" t="s">
        <v>13</v>
      </c>
      <c r="S3" s="85" t="s">
        <v>14</v>
      </c>
      <c r="T3" s="85" t="s">
        <v>47</v>
      </c>
      <c r="U3" s="85"/>
      <c r="V3" s="85"/>
      <c r="W3" s="1"/>
    </row>
    <row r="4" spans="1:23" ht="9.75" customHeight="1" x14ac:dyDescent="0.2">
      <c r="A4" s="83"/>
      <c r="B4" s="83"/>
      <c r="C4" s="85"/>
      <c r="D4" s="85"/>
      <c r="E4" s="85"/>
      <c r="F4" s="85" t="s">
        <v>19</v>
      </c>
      <c r="G4" s="84" t="s">
        <v>18</v>
      </c>
      <c r="H4" s="84"/>
      <c r="I4" s="84"/>
      <c r="J4" s="84"/>
      <c r="K4" s="84"/>
      <c r="L4" s="84"/>
      <c r="M4" s="84"/>
      <c r="N4" s="84"/>
      <c r="O4" s="84"/>
      <c r="P4" s="85"/>
      <c r="Q4" s="85"/>
      <c r="R4" s="85"/>
      <c r="S4" s="85"/>
      <c r="T4" s="85"/>
      <c r="U4" s="85"/>
      <c r="V4" s="85"/>
      <c r="W4" s="1"/>
    </row>
    <row r="5" spans="1:23" ht="111" customHeight="1" x14ac:dyDescent="0.2">
      <c r="A5" s="83"/>
      <c r="B5" s="83"/>
      <c r="C5" s="85"/>
      <c r="D5" s="85"/>
      <c r="E5" s="85"/>
      <c r="F5" s="85"/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52</v>
      </c>
      <c r="O5" s="3" t="s">
        <v>10</v>
      </c>
      <c r="P5" s="85"/>
      <c r="Q5" s="85"/>
      <c r="R5" s="85"/>
      <c r="S5" s="85"/>
      <c r="T5" s="85"/>
      <c r="U5" s="85"/>
      <c r="V5" s="85"/>
    </row>
    <row r="6" spans="1:23" x14ac:dyDescent="0.2">
      <c r="A6" s="83"/>
      <c r="B6" s="83"/>
      <c r="C6" s="4">
        <v>1</v>
      </c>
      <c r="D6" s="4">
        <v>2</v>
      </c>
      <c r="E6" s="4">
        <v>21</v>
      </c>
      <c r="F6" s="4">
        <v>22</v>
      </c>
      <c r="G6" s="4">
        <v>221</v>
      </c>
      <c r="H6" s="4">
        <v>222</v>
      </c>
      <c r="I6" s="4">
        <v>223</v>
      </c>
      <c r="J6" s="4">
        <v>224</v>
      </c>
      <c r="K6" s="4">
        <v>225</v>
      </c>
      <c r="L6" s="4">
        <v>226</v>
      </c>
      <c r="M6" s="4">
        <v>227</v>
      </c>
      <c r="N6" s="4">
        <v>228</v>
      </c>
      <c r="O6" s="4">
        <v>229</v>
      </c>
      <c r="P6" s="4">
        <v>23</v>
      </c>
      <c r="Q6" s="4">
        <v>24</v>
      </c>
      <c r="R6" s="4">
        <v>25</v>
      </c>
      <c r="S6" s="4">
        <v>26</v>
      </c>
      <c r="T6" s="4">
        <v>27</v>
      </c>
      <c r="U6" s="4">
        <v>28</v>
      </c>
      <c r="V6" s="4">
        <v>29</v>
      </c>
      <c r="W6" s="1"/>
    </row>
    <row r="7" spans="1:23" ht="12" customHeight="1" x14ac:dyDescent="0.2">
      <c r="A7" s="4">
        <v>1</v>
      </c>
      <c r="B7" s="4">
        <v>2</v>
      </c>
      <c r="C7" s="4">
        <v>4</v>
      </c>
      <c r="D7" s="4">
        <v>5</v>
      </c>
      <c r="E7" s="4">
        <v>6</v>
      </c>
      <c r="F7" s="4">
        <v>7</v>
      </c>
      <c r="G7" s="4">
        <v>8</v>
      </c>
      <c r="H7" s="4">
        <v>9</v>
      </c>
      <c r="I7" s="4">
        <v>10</v>
      </c>
      <c r="J7" s="4">
        <v>11</v>
      </c>
      <c r="K7" s="4">
        <v>12</v>
      </c>
      <c r="L7" s="4">
        <v>13</v>
      </c>
      <c r="M7" s="4">
        <v>14</v>
      </c>
      <c r="N7" s="4">
        <v>15</v>
      </c>
      <c r="O7" s="4">
        <v>16</v>
      </c>
      <c r="P7" s="4">
        <v>17</v>
      </c>
      <c r="Q7" s="4">
        <v>18</v>
      </c>
      <c r="R7" s="4">
        <v>19</v>
      </c>
      <c r="S7" s="4">
        <v>20</v>
      </c>
      <c r="T7" s="4">
        <v>21</v>
      </c>
      <c r="U7" s="4">
        <v>22</v>
      </c>
      <c r="V7" s="4">
        <v>23</v>
      </c>
    </row>
    <row r="8" spans="1:23" ht="38.25" customHeight="1" x14ac:dyDescent="0.2">
      <c r="A8" s="4"/>
      <c r="B8" s="61" t="s">
        <v>169</v>
      </c>
      <c r="C8" s="9"/>
      <c r="D8" s="9"/>
      <c r="E8" s="9"/>
      <c r="F8" s="9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1"/>
    </row>
    <row r="9" spans="1:23" ht="12" customHeight="1" x14ac:dyDescent="0.2">
      <c r="A9" s="4"/>
      <c r="B9" s="7" t="s">
        <v>23</v>
      </c>
      <c r="C9" s="9">
        <f t="shared" ref="C9:C14" si="0">D9+U9+V9</f>
        <v>0</v>
      </c>
      <c r="D9" s="9">
        <f t="shared" ref="D9:D14" si="1">E9+F9+P9+Q9+R9+S9+T9</f>
        <v>0</v>
      </c>
      <c r="E9" s="9"/>
      <c r="F9" s="9">
        <f t="shared" ref="F9:F14" si="2">G9+H9+I9+J9+K9+L9+M9+N9+O9</f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9"/>
      <c r="R9" s="4"/>
      <c r="S9" s="4"/>
      <c r="T9" s="4"/>
      <c r="U9" s="9"/>
      <c r="V9" s="4"/>
      <c r="W9" s="1"/>
    </row>
    <row r="10" spans="1:23" ht="12" customHeight="1" x14ac:dyDescent="0.2">
      <c r="A10" s="4"/>
      <c r="B10" s="7" t="s">
        <v>24</v>
      </c>
      <c r="C10" s="9">
        <f t="shared" si="0"/>
        <v>0</v>
      </c>
      <c r="D10" s="9">
        <f t="shared" si="1"/>
        <v>0</v>
      </c>
      <c r="E10" s="9"/>
      <c r="F10" s="9">
        <f t="shared" si="2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1"/>
    </row>
    <row r="11" spans="1:23" ht="12" customHeight="1" x14ac:dyDescent="0.2">
      <c r="A11" s="4"/>
      <c r="B11" s="7" t="s">
        <v>25</v>
      </c>
      <c r="C11" s="9">
        <f t="shared" si="0"/>
        <v>3.5</v>
      </c>
      <c r="D11" s="9">
        <f t="shared" si="1"/>
        <v>0</v>
      </c>
      <c r="E11" s="9"/>
      <c r="F11" s="9">
        <f t="shared" si="2"/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9"/>
      <c r="R11" s="4"/>
      <c r="S11" s="4"/>
      <c r="T11" s="4"/>
      <c r="U11" s="20">
        <v>3.5</v>
      </c>
      <c r="V11" s="4"/>
      <c r="W11" s="1"/>
    </row>
    <row r="12" spans="1:23" ht="12" customHeight="1" x14ac:dyDescent="0.2">
      <c r="A12" s="4"/>
      <c r="B12" s="8" t="s">
        <v>38</v>
      </c>
      <c r="C12" s="9">
        <f t="shared" si="0"/>
        <v>0</v>
      </c>
      <c r="D12" s="9">
        <f t="shared" si="1"/>
        <v>0</v>
      </c>
      <c r="E12" s="9"/>
      <c r="F12" s="9">
        <f t="shared" si="2"/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9"/>
      <c r="R12" s="4"/>
      <c r="S12" s="4"/>
      <c r="T12" s="4"/>
      <c r="U12" s="9"/>
      <c r="V12" s="4"/>
      <c r="W12" s="1"/>
    </row>
    <row r="13" spans="1:23" ht="12" customHeight="1" x14ac:dyDescent="0.2">
      <c r="A13" s="4"/>
      <c r="B13" s="8" t="s">
        <v>26</v>
      </c>
      <c r="C13" s="9">
        <f t="shared" si="0"/>
        <v>3.5</v>
      </c>
      <c r="D13" s="9">
        <f t="shared" si="1"/>
        <v>0</v>
      </c>
      <c r="E13" s="9">
        <f>E9+E10+E11+E12</f>
        <v>0</v>
      </c>
      <c r="F13" s="9">
        <f t="shared" si="2"/>
        <v>0</v>
      </c>
      <c r="G13" s="9">
        <f t="shared" ref="G13:V13" si="3">G9+G10+G11+G12</f>
        <v>0</v>
      </c>
      <c r="H13" s="9">
        <f t="shared" si="3"/>
        <v>0</v>
      </c>
      <c r="I13" s="9">
        <f t="shared" si="3"/>
        <v>0</v>
      </c>
      <c r="J13" s="9">
        <f t="shared" si="3"/>
        <v>0</v>
      </c>
      <c r="K13" s="9">
        <f t="shared" si="3"/>
        <v>0</v>
      </c>
      <c r="L13" s="9">
        <f t="shared" si="3"/>
        <v>0</v>
      </c>
      <c r="M13" s="9">
        <f t="shared" si="3"/>
        <v>0</v>
      </c>
      <c r="N13" s="9">
        <f t="shared" si="3"/>
        <v>0</v>
      </c>
      <c r="O13" s="9">
        <f t="shared" si="3"/>
        <v>0</v>
      </c>
      <c r="P13" s="9">
        <f t="shared" si="3"/>
        <v>0</v>
      </c>
      <c r="Q13" s="9">
        <f t="shared" si="3"/>
        <v>0</v>
      </c>
      <c r="R13" s="9">
        <f t="shared" si="3"/>
        <v>0</v>
      </c>
      <c r="S13" s="9">
        <f t="shared" si="3"/>
        <v>0</v>
      </c>
      <c r="T13" s="9">
        <f t="shared" si="3"/>
        <v>0</v>
      </c>
      <c r="U13" s="9">
        <f t="shared" si="3"/>
        <v>3.5</v>
      </c>
      <c r="V13" s="9">
        <f t="shared" si="3"/>
        <v>0</v>
      </c>
      <c r="W13" s="1"/>
    </row>
    <row r="14" spans="1:23" ht="12" customHeight="1" x14ac:dyDescent="0.2">
      <c r="A14" s="4"/>
      <c r="B14" s="7" t="s">
        <v>27</v>
      </c>
      <c r="C14" s="9">
        <f t="shared" si="0"/>
        <v>3.5</v>
      </c>
      <c r="D14" s="9">
        <f t="shared" si="1"/>
        <v>0</v>
      </c>
      <c r="E14" s="9"/>
      <c r="F14" s="9">
        <f t="shared" si="2"/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9"/>
      <c r="R14" s="4"/>
      <c r="S14" s="4"/>
      <c r="T14" s="4"/>
      <c r="U14" s="9">
        <v>3.5</v>
      </c>
      <c r="V14" s="4"/>
      <c r="W14" s="1"/>
    </row>
    <row r="15" spans="1:23" ht="12" customHeight="1" x14ac:dyDescent="0.2">
      <c r="A15" s="4"/>
      <c r="B15" s="7" t="s">
        <v>28</v>
      </c>
      <c r="C15" s="9">
        <f t="shared" ref="C15:V15" si="4">C14-C13</f>
        <v>0</v>
      </c>
      <c r="D15" s="9">
        <f t="shared" si="4"/>
        <v>0</v>
      </c>
      <c r="E15" s="9">
        <f t="shared" si="4"/>
        <v>0</v>
      </c>
      <c r="F15" s="9">
        <f t="shared" si="4"/>
        <v>0</v>
      </c>
      <c r="G15" s="9">
        <f t="shared" si="4"/>
        <v>0</v>
      </c>
      <c r="H15" s="9">
        <f t="shared" si="4"/>
        <v>0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0</v>
      </c>
      <c r="M15" s="9">
        <f t="shared" si="4"/>
        <v>0</v>
      </c>
      <c r="N15" s="9">
        <f t="shared" si="4"/>
        <v>0</v>
      </c>
      <c r="O15" s="9">
        <f t="shared" si="4"/>
        <v>0</v>
      </c>
      <c r="P15" s="9">
        <f t="shared" si="4"/>
        <v>0</v>
      </c>
      <c r="Q15" s="9">
        <f t="shared" si="4"/>
        <v>0</v>
      </c>
      <c r="R15" s="9">
        <f t="shared" si="4"/>
        <v>0</v>
      </c>
      <c r="S15" s="9">
        <f t="shared" si="4"/>
        <v>0</v>
      </c>
      <c r="T15" s="9">
        <f t="shared" si="4"/>
        <v>0</v>
      </c>
      <c r="U15" s="9">
        <f t="shared" si="4"/>
        <v>0</v>
      </c>
      <c r="V15" s="9">
        <f t="shared" si="4"/>
        <v>0</v>
      </c>
      <c r="W15" s="1"/>
    </row>
    <row r="16" spans="1:23" ht="12" customHeight="1" x14ac:dyDescent="0.2">
      <c r="A16" s="4"/>
      <c r="B16" s="7" t="s">
        <v>29</v>
      </c>
      <c r="C16" s="9">
        <f>C14/C13*100</f>
        <v>100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>
        <f>U14/U13*100</f>
        <v>100</v>
      </c>
      <c r="V16" s="9"/>
    </row>
    <row r="17" spans="1:22" ht="29.25" x14ac:dyDescent="0.2">
      <c r="A17" s="4"/>
      <c r="B17" s="16" t="s">
        <v>170</v>
      </c>
      <c r="C17" s="9"/>
      <c r="D17" s="9"/>
      <c r="E17" s="9"/>
      <c r="F17" s="9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12.75" customHeight="1" x14ac:dyDescent="0.2">
      <c r="A18" s="4"/>
      <c r="B18" s="7" t="s">
        <v>23</v>
      </c>
      <c r="C18" s="9">
        <f t="shared" ref="C18:C23" si="5">D18+U18+V18</f>
        <v>0</v>
      </c>
      <c r="D18" s="9">
        <f t="shared" ref="D18:D23" si="6">E18+F18+P18+Q18+R18+S18+T18</f>
        <v>0</v>
      </c>
      <c r="E18" s="9"/>
      <c r="F18" s="9">
        <f t="shared" ref="F18:F23" si="7">G18+H18+I18+J18+K18+L18+M18+N18+O18</f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9"/>
      <c r="R18" s="4"/>
      <c r="S18" s="4"/>
      <c r="T18" s="4"/>
      <c r="U18" s="9"/>
      <c r="V18" s="4"/>
    </row>
    <row r="19" spans="1:22" ht="12.75" customHeight="1" x14ac:dyDescent="0.2">
      <c r="A19" s="4"/>
      <c r="B19" s="7" t="s">
        <v>24</v>
      </c>
      <c r="C19" s="9">
        <f t="shared" si="5"/>
        <v>0</v>
      </c>
      <c r="D19" s="9">
        <f t="shared" si="6"/>
        <v>0</v>
      </c>
      <c r="E19" s="9"/>
      <c r="F19" s="9">
        <f t="shared" si="7"/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12.75" customHeight="1" x14ac:dyDescent="0.2">
      <c r="A20" s="4"/>
      <c r="B20" s="7" t="s">
        <v>25</v>
      </c>
      <c r="C20" s="9">
        <f t="shared" si="5"/>
        <v>49.1</v>
      </c>
      <c r="D20" s="9">
        <f t="shared" si="6"/>
        <v>0</v>
      </c>
      <c r="E20" s="9"/>
      <c r="F20" s="9">
        <f t="shared" si="7"/>
        <v>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9"/>
      <c r="R20" s="4"/>
      <c r="S20" s="4"/>
      <c r="T20" s="4"/>
      <c r="U20" s="20">
        <v>49.1</v>
      </c>
      <c r="V20" s="4"/>
    </row>
    <row r="21" spans="1:22" ht="12.75" customHeight="1" x14ac:dyDescent="0.2">
      <c r="A21" s="4"/>
      <c r="B21" s="8" t="s">
        <v>38</v>
      </c>
      <c r="C21" s="9">
        <f t="shared" si="5"/>
        <v>0</v>
      </c>
      <c r="D21" s="9">
        <f t="shared" si="6"/>
        <v>0</v>
      </c>
      <c r="E21" s="9"/>
      <c r="F21" s="9">
        <f t="shared" si="7"/>
        <v>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9"/>
      <c r="R21" s="4"/>
      <c r="S21" s="4"/>
      <c r="T21" s="4"/>
      <c r="U21" s="9"/>
      <c r="V21" s="4"/>
    </row>
    <row r="22" spans="1:22" ht="12.75" customHeight="1" x14ac:dyDescent="0.2">
      <c r="A22" s="4"/>
      <c r="B22" s="8" t="s">
        <v>26</v>
      </c>
      <c r="C22" s="9">
        <f t="shared" si="5"/>
        <v>49.1</v>
      </c>
      <c r="D22" s="9">
        <f t="shared" si="6"/>
        <v>0</v>
      </c>
      <c r="E22" s="9">
        <f>E18+E19+E20+E21</f>
        <v>0</v>
      </c>
      <c r="F22" s="9">
        <f t="shared" si="7"/>
        <v>0</v>
      </c>
      <c r="G22" s="9">
        <f t="shared" ref="G22:V22" si="8">G18+G19+G20+G21</f>
        <v>0</v>
      </c>
      <c r="H22" s="9">
        <f t="shared" si="8"/>
        <v>0</v>
      </c>
      <c r="I22" s="9">
        <f t="shared" si="8"/>
        <v>0</v>
      </c>
      <c r="J22" s="9">
        <f t="shared" si="8"/>
        <v>0</v>
      </c>
      <c r="K22" s="9">
        <f t="shared" si="8"/>
        <v>0</v>
      </c>
      <c r="L22" s="9">
        <f t="shared" si="8"/>
        <v>0</v>
      </c>
      <c r="M22" s="9">
        <f t="shared" si="8"/>
        <v>0</v>
      </c>
      <c r="N22" s="9">
        <f t="shared" si="8"/>
        <v>0</v>
      </c>
      <c r="O22" s="9">
        <f t="shared" si="8"/>
        <v>0</v>
      </c>
      <c r="P22" s="9">
        <f t="shared" si="8"/>
        <v>0</v>
      </c>
      <c r="Q22" s="9">
        <f t="shared" si="8"/>
        <v>0</v>
      </c>
      <c r="R22" s="9">
        <f t="shared" si="8"/>
        <v>0</v>
      </c>
      <c r="S22" s="9">
        <f t="shared" si="8"/>
        <v>0</v>
      </c>
      <c r="T22" s="9">
        <f t="shared" si="8"/>
        <v>0</v>
      </c>
      <c r="U22" s="9">
        <f t="shared" si="8"/>
        <v>49.1</v>
      </c>
      <c r="V22" s="9">
        <f t="shared" si="8"/>
        <v>0</v>
      </c>
    </row>
    <row r="23" spans="1:22" ht="12.75" customHeight="1" x14ac:dyDescent="0.2">
      <c r="A23" s="4"/>
      <c r="B23" s="7" t="s">
        <v>27</v>
      </c>
      <c r="C23" s="9">
        <f t="shared" si="5"/>
        <v>47.2</v>
      </c>
      <c r="D23" s="9">
        <f t="shared" si="6"/>
        <v>0</v>
      </c>
      <c r="E23" s="9"/>
      <c r="F23" s="9">
        <f t="shared" si="7"/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9"/>
      <c r="R23" s="4"/>
      <c r="S23" s="4"/>
      <c r="T23" s="4"/>
      <c r="U23" s="9">
        <v>47.2</v>
      </c>
      <c r="V23" s="4"/>
    </row>
    <row r="24" spans="1:22" ht="11.25" customHeight="1" x14ac:dyDescent="0.2">
      <c r="A24" s="4"/>
      <c r="B24" s="7" t="s">
        <v>28</v>
      </c>
      <c r="C24" s="9">
        <f t="shared" ref="C24:V24" si="9">C23-C22</f>
        <v>-1.8999999999999986</v>
      </c>
      <c r="D24" s="9">
        <f t="shared" si="9"/>
        <v>0</v>
      </c>
      <c r="E24" s="9">
        <f t="shared" si="9"/>
        <v>0</v>
      </c>
      <c r="F24" s="9">
        <f t="shared" si="9"/>
        <v>0</v>
      </c>
      <c r="G24" s="9">
        <f t="shared" si="9"/>
        <v>0</v>
      </c>
      <c r="H24" s="9">
        <f t="shared" si="9"/>
        <v>0</v>
      </c>
      <c r="I24" s="9">
        <f t="shared" si="9"/>
        <v>0</v>
      </c>
      <c r="J24" s="9">
        <f t="shared" si="9"/>
        <v>0</v>
      </c>
      <c r="K24" s="9">
        <f t="shared" si="9"/>
        <v>0</v>
      </c>
      <c r="L24" s="9">
        <f t="shared" si="9"/>
        <v>0</v>
      </c>
      <c r="M24" s="9">
        <f t="shared" si="9"/>
        <v>0</v>
      </c>
      <c r="N24" s="9">
        <f t="shared" si="9"/>
        <v>0</v>
      </c>
      <c r="O24" s="9">
        <f t="shared" si="9"/>
        <v>0</v>
      </c>
      <c r="P24" s="9">
        <f t="shared" si="9"/>
        <v>0</v>
      </c>
      <c r="Q24" s="9">
        <f t="shared" si="9"/>
        <v>0</v>
      </c>
      <c r="R24" s="9">
        <f t="shared" si="9"/>
        <v>0</v>
      </c>
      <c r="S24" s="9">
        <f t="shared" si="9"/>
        <v>0</v>
      </c>
      <c r="T24" s="9">
        <f t="shared" si="9"/>
        <v>0</v>
      </c>
      <c r="U24" s="9">
        <f t="shared" si="9"/>
        <v>-1.8999999999999986</v>
      </c>
      <c r="V24" s="9">
        <f t="shared" si="9"/>
        <v>0</v>
      </c>
    </row>
    <row r="25" spans="1:22" ht="11.25" customHeight="1" x14ac:dyDescent="0.2">
      <c r="A25" s="4"/>
      <c r="B25" s="7" t="s">
        <v>29</v>
      </c>
      <c r="C25" s="9">
        <f>C23/C22*100</f>
        <v>96.130346232179235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>
        <f>U23/U22*100</f>
        <v>96.130346232179235</v>
      </c>
      <c r="V25" s="9"/>
    </row>
    <row r="26" spans="1:22" ht="33" customHeight="1" x14ac:dyDescent="0.2">
      <c r="A26" s="4"/>
      <c r="B26" s="10" t="s">
        <v>171</v>
      </c>
      <c r="C26" s="9"/>
      <c r="D26" s="9"/>
      <c r="E26" s="9"/>
      <c r="F26" s="9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13.5" customHeight="1" x14ac:dyDescent="0.2">
      <c r="A27" s="4"/>
      <c r="B27" s="7" t="s">
        <v>23</v>
      </c>
      <c r="C27" s="9">
        <f t="shared" ref="C27:C32" si="10">D27+U27+V27</f>
        <v>0</v>
      </c>
      <c r="D27" s="9">
        <f t="shared" ref="D27:D32" si="11">E27+F27+P27+Q27+R27+S27+T27</f>
        <v>0</v>
      </c>
      <c r="E27" s="9"/>
      <c r="F27" s="9">
        <f t="shared" ref="F27:F32" si="12">G27+H27+I27+J27+K27+L27+M27+N27+O27</f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9"/>
      <c r="R27" s="4"/>
      <c r="S27" s="4"/>
      <c r="T27" s="4"/>
      <c r="U27" s="9"/>
      <c r="V27" s="4"/>
    </row>
    <row r="28" spans="1:22" ht="13.5" customHeight="1" x14ac:dyDescent="0.2">
      <c r="A28" s="4"/>
      <c r="B28" s="7" t="s">
        <v>24</v>
      </c>
      <c r="C28" s="9">
        <f t="shared" si="10"/>
        <v>0</v>
      </c>
      <c r="D28" s="9">
        <f t="shared" si="11"/>
        <v>0</v>
      </c>
      <c r="E28" s="9"/>
      <c r="F28" s="9">
        <f t="shared" si="12"/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3.5" customHeight="1" x14ac:dyDescent="0.2">
      <c r="A29" s="4"/>
      <c r="B29" s="7" t="s">
        <v>25</v>
      </c>
      <c r="C29" s="9">
        <f t="shared" si="10"/>
        <v>8</v>
      </c>
      <c r="D29" s="9">
        <f t="shared" si="11"/>
        <v>0</v>
      </c>
      <c r="E29" s="9"/>
      <c r="F29" s="9">
        <f t="shared" si="12"/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9"/>
      <c r="R29" s="4"/>
      <c r="S29" s="4"/>
      <c r="T29" s="4"/>
      <c r="U29" s="20">
        <v>8</v>
      </c>
      <c r="V29" s="4"/>
    </row>
    <row r="30" spans="1:22" ht="13.5" customHeight="1" x14ac:dyDescent="0.2">
      <c r="A30" s="4"/>
      <c r="B30" s="8" t="s">
        <v>38</v>
      </c>
      <c r="C30" s="9">
        <f t="shared" si="10"/>
        <v>0</v>
      </c>
      <c r="D30" s="9">
        <f t="shared" si="11"/>
        <v>0</v>
      </c>
      <c r="E30" s="9"/>
      <c r="F30" s="9">
        <f t="shared" si="12"/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9"/>
      <c r="R30" s="4"/>
      <c r="S30" s="4"/>
      <c r="T30" s="4"/>
      <c r="U30" s="9"/>
      <c r="V30" s="4"/>
    </row>
    <row r="31" spans="1:22" ht="13.5" customHeight="1" x14ac:dyDescent="0.2">
      <c r="A31" s="4"/>
      <c r="B31" s="8" t="s">
        <v>26</v>
      </c>
      <c r="C31" s="9">
        <f t="shared" si="10"/>
        <v>8</v>
      </c>
      <c r="D31" s="9">
        <f t="shared" si="11"/>
        <v>0</v>
      </c>
      <c r="E31" s="9">
        <f>E27+E28+E29+E30</f>
        <v>0</v>
      </c>
      <c r="F31" s="9">
        <f t="shared" si="12"/>
        <v>0</v>
      </c>
      <c r="G31" s="9">
        <f t="shared" ref="G31:V31" si="13">G27+G28+G29+G30</f>
        <v>0</v>
      </c>
      <c r="H31" s="9">
        <f t="shared" si="13"/>
        <v>0</v>
      </c>
      <c r="I31" s="9">
        <f t="shared" si="13"/>
        <v>0</v>
      </c>
      <c r="J31" s="9">
        <f t="shared" si="13"/>
        <v>0</v>
      </c>
      <c r="K31" s="9">
        <f t="shared" si="13"/>
        <v>0</v>
      </c>
      <c r="L31" s="9">
        <f t="shared" si="13"/>
        <v>0</v>
      </c>
      <c r="M31" s="9">
        <f t="shared" si="13"/>
        <v>0</v>
      </c>
      <c r="N31" s="9">
        <f t="shared" si="13"/>
        <v>0</v>
      </c>
      <c r="O31" s="9">
        <f t="shared" si="13"/>
        <v>0</v>
      </c>
      <c r="P31" s="9">
        <f t="shared" si="13"/>
        <v>0</v>
      </c>
      <c r="Q31" s="9">
        <f t="shared" si="13"/>
        <v>0</v>
      </c>
      <c r="R31" s="9">
        <f t="shared" si="13"/>
        <v>0</v>
      </c>
      <c r="S31" s="9">
        <f t="shared" si="13"/>
        <v>0</v>
      </c>
      <c r="T31" s="9">
        <f t="shared" si="13"/>
        <v>0</v>
      </c>
      <c r="U31" s="9">
        <f t="shared" si="13"/>
        <v>8</v>
      </c>
      <c r="V31" s="9">
        <f t="shared" si="13"/>
        <v>0</v>
      </c>
    </row>
    <row r="32" spans="1:22" ht="13.5" customHeight="1" x14ac:dyDescent="0.2">
      <c r="A32" s="4"/>
      <c r="B32" s="7" t="s">
        <v>27</v>
      </c>
      <c r="C32" s="9">
        <f t="shared" si="10"/>
        <v>2.2000000000000002</v>
      </c>
      <c r="D32" s="9">
        <f t="shared" si="11"/>
        <v>0</v>
      </c>
      <c r="E32" s="9"/>
      <c r="F32" s="9">
        <f t="shared" si="12"/>
        <v>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9"/>
      <c r="R32" s="4"/>
      <c r="S32" s="4"/>
      <c r="T32" s="4"/>
      <c r="U32" s="9">
        <v>2.2000000000000002</v>
      </c>
      <c r="V32" s="4"/>
    </row>
    <row r="33" spans="1:22" ht="12" customHeight="1" x14ac:dyDescent="0.2">
      <c r="A33" s="4"/>
      <c r="B33" s="7" t="s">
        <v>28</v>
      </c>
      <c r="C33" s="9">
        <f t="shared" ref="C33:V33" si="14">C32-C31</f>
        <v>-5.8</v>
      </c>
      <c r="D33" s="9">
        <f t="shared" si="14"/>
        <v>0</v>
      </c>
      <c r="E33" s="9">
        <f t="shared" si="14"/>
        <v>0</v>
      </c>
      <c r="F33" s="9">
        <f t="shared" si="14"/>
        <v>0</v>
      </c>
      <c r="G33" s="9">
        <f t="shared" si="14"/>
        <v>0</v>
      </c>
      <c r="H33" s="9">
        <f t="shared" si="14"/>
        <v>0</v>
      </c>
      <c r="I33" s="9">
        <f t="shared" si="14"/>
        <v>0</v>
      </c>
      <c r="J33" s="9">
        <f t="shared" si="14"/>
        <v>0</v>
      </c>
      <c r="K33" s="9">
        <f t="shared" si="14"/>
        <v>0</v>
      </c>
      <c r="L33" s="9">
        <f t="shared" si="14"/>
        <v>0</v>
      </c>
      <c r="M33" s="9">
        <f t="shared" si="14"/>
        <v>0</v>
      </c>
      <c r="N33" s="9">
        <f t="shared" si="14"/>
        <v>0</v>
      </c>
      <c r="O33" s="9">
        <f t="shared" si="14"/>
        <v>0</v>
      </c>
      <c r="P33" s="9">
        <f t="shared" si="14"/>
        <v>0</v>
      </c>
      <c r="Q33" s="9">
        <f t="shared" si="14"/>
        <v>0</v>
      </c>
      <c r="R33" s="9">
        <f t="shared" si="14"/>
        <v>0</v>
      </c>
      <c r="S33" s="9">
        <f t="shared" si="14"/>
        <v>0</v>
      </c>
      <c r="T33" s="9">
        <f t="shared" si="14"/>
        <v>0</v>
      </c>
      <c r="U33" s="9">
        <f t="shared" si="14"/>
        <v>-5.8</v>
      </c>
      <c r="V33" s="9">
        <f t="shared" si="14"/>
        <v>0</v>
      </c>
    </row>
    <row r="34" spans="1:22" ht="12" customHeight="1" x14ac:dyDescent="0.2">
      <c r="A34" s="4"/>
      <c r="B34" s="7" t="s">
        <v>29</v>
      </c>
      <c r="C34" s="9">
        <f>C32/C31*100</f>
        <v>27.500000000000004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>
        <f>U32/U31*100</f>
        <v>27.500000000000004</v>
      </c>
      <c r="V34" s="9"/>
    </row>
  </sheetData>
  <mergeCells count="16"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  <mergeCell ref="A2:A6"/>
    <mergeCell ref="B2:B6"/>
    <mergeCell ref="C2:C5"/>
    <mergeCell ref="D2:T2"/>
    <mergeCell ref="U2:U5"/>
    <mergeCell ref="G4:O4"/>
  </mergeCells>
  <pageMargins left="0.17" right="0.2" top="0.11" bottom="0.16" header="0.11" footer="0.16"/>
  <pageSetup paperSize="9" orientation="landscape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4"/>
  <sheetViews>
    <sheetView showZeros="0" zoomScale="110" zoomScaleNormal="110" workbookViewId="0">
      <pane ySplit="6" topLeftCell="A13" activePane="bottomLeft" state="frozen"/>
      <selection activeCell="C35" sqref="C35"/>
      <selection pane="bottomLeft" activeCell="C14" sqref="C14"/>
    </sheetView>
  </sheetViews>
  <sheetFormatPr defaultRowHeight="11.25" x14ac:dyDescent="0.2"/>
  <cols>
    <col min="1" max="1" width="3" style="1" customWidth="1"/>
    <col min="2" max="2" width="30" style="1" customWidth="1"/>
    <col min="3" max="3" width="6.140625" style="2" customWidth="1"/>
    <col min="4" max="4" width="5.85546875" style="2" customWidth="1"/>
    <col min="5" max="5" width="5.28515625" style="2" customWidth="1"/>
    <col min="6" max="6" width="5.42578125" style="2" customWidth="1"/>
    <col min="7" max="7" width="7.28515625" style="2" customWidth="1"/>
    <col min="8" max="8" width="5.140625" style="2" customWidth="1"/>
    <col min="9" max="9" width="4.85546875" style="2" customWidth="1"/>
    <col min="10" max="10" width="5.7109375" style="2" customWidth="1"/>
    <col min="11" max="11" width="4.7109375" style="2" customWidth="1"/>
    <col min="12" max="12" width="5.140625" style="2" customWidth="1"/>
    <col min="13" max="13" width="8.42578125" style="2" customWidth="1"/>
    <col min="14" max="14" width="8" style="2" customWidth="1"/>
    <col min="15" max="15" width="7.85546875" style="2" customWidth="1"/>
    <col min="16" max="16" width="3.85546875" style="2" customWidth="1"/>
    <col min="17" max="17" width="4.7109375" style="2" customWidth="1"/>
    <col min="18" max="19" width="4.140625" style="2" customWidth="1"/>
    <col min="20" max="20" width="5.7109375" style="2" customWidth="1"/>
    <col min="21" max="22" width="4.42578125" style="2" customWidth="1"/>
    <col min="23" max="23" width="9.140625" style="2"/>
    <col min="24" max="16384" width="9.140625" style="1"/>
  </cols>
  <sheetData>
    <row r="1" spans="1:23" ht="14.25" customHeight="1" x14ac:dyDescent="0.2">
      <c r="A1" s="5"/>
      <c r="B1" s="14" t="s">
        <v>183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">
        <v>33</v>
      </c>
    </row>
    <row r="2" spans="1:23" ht="12.75" customHeight="1" x14ac:dyDescent="0.2">
      <c r="A2" s="83" t="s">
        <v>0</v>
      </c>
      <c r="B2" s="83" t="s">
        <v>1</v>
      </c>
      <c r="C2" s="85" t="s">
        <v>22</v>
      </c>
      <c r="D2" s="93" t="s">
        <v>16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85" t="s">
        <v>15</v>
      </c>
      <c r="V2" s="85" t="s">
        <v>21</v>
      </c>
      <c r="W2" s="1"/>
    </row>
    <row r="3" spans="1:23" ht="13.5" customHeight="1" x14ac:dyDescent="0.2">
      <c r="A3" s="83"/>
      <c r="B3" s="83"/>
      <c r="C3" s="85"/>
      <c r="D3" s="85" t="s">
        <v>20</v>
      </c>
      <c r="E3" s="85" t="s">
        <v>2</v>
      </c>
      <c r="F3" s="84" t="s">
        <v>17</v>
      </c>
      <c r="G3" s="84"/>
      <c r="H3" s="84"/>
      <c r="I3" s="84"/>
      <c r="J3" s="84"/>
      <c r="K3" s="84"/>
      <c r="L3" s="84"/>
      <c r="M3" s="84"/>
      <c r="N3" s="84"/>
      <c r="O3" s="84"/>
      <c r="P3" s="85" t="s">
        <v>11</v>
      </c>
      <c r="Q3" s="85" t="s">
        <v>12</v>
      </c>
      <c r="R3" s="85" t="s">
        <v>13</v>
      </c>
      <c r="S3" s="85" t="s">
        <v>14</v>
      </c>
      <c r="T3" s="85" t="s">
        <v>47</v>
      </c>
      <c r="U3" s="85"/>
      <c r="V3" s="85"/>
      <c r="W3" s="1"/>
    </row>
    <row r="4" spans="1:23" ht="9.75" customHeight="1" x14ac:dyDescent="0.2">
      <c r="A4" s="83"/>
      <c r="B4" s="83"/>
      <c r="C4" s="85"/>
      <c r="D4" s="85"/>
      <c r="E4" s="85"/>
      <c r="F4" s="85" t="s">
        <v>19</v>
      </c>
      <c r="G4" s="84" t="s">
        <v>18</v>
      </c>
      <c r="H4" s="84"/>
      <c r="I4" s="84"/>
      <c r="J4" s="84"/>
      <c r="K4" s="84"/>
      <c r="L4" s="84"/>
      <c r="M4" s="84"/>
      <c r="N4" s="84"/>
      <c r="O4" s="84"/>
      <c r="P4" s="85"/>
      <c r="Q4" s="85"/>
      <c r="R4" s="85"/>
      <c r="S4" s="85"/>
      <c r="T4" s="85"/>
      <c r="U4" s="85"/>
      <c r="V4" s="85"/>
      <c r="W4" s="1"/>
    </row>
    <row r="5" spans="1:23" ht="111" customHeight="1" x14ac:dyDescent="0.2">
      <c r="A5" s="83"/>
      <c r="B5" s="83"/>
      <c r="C5" s="85"/>
      <c r="D5" s="85"/>
      <c r="E5" s="85"/>
      <c r="F5" s="85"/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52</v>
      </c>
      <c r="O5" s="3" t="s">
        <v>10</v>
      </c>
      <c r="P5" s="85"/>
      <c r="Q5" s="85"/>
      <c r="R5" s="85"/>
      <c r="S5" s="85"/>
      <c r="T5" s="85"/>
      <c r="U5" s="85"/>
      <c r="V5" s="85"/>
    </row>
    <row r="6" spans="1:23" x14ac:dyDescent="0.2">
      <c r="A6" s="83"/>
      <c r="B6" s="83"/>
      <c r="C6" s="4">
        <v>1</v>
      </c>
      <c r="D6" s="4">
        <v>2</v>
      </c>
      <c r="E6" s="4">
        <v>21</v>
      </c>
      <c r="F6" s="4">
        <v>22</v>
      </c>
      <c r="G6" s="4">
        <v>221</v>
      </c>
      <c r="H6" s="4">
        <v>222</v>
      </c>
      <c r="I6" s="4">
        <v>223</v>
      </c>
      <c r="J6" s="4">
        <v>224</v>
      </c>
      <c r="K6" s="4">
        <v>225</v>
      </c>
      <c r="L6" s="4">
        <v>226</v>
      </c>
      <c r="M6" s="4">
        <v>227</v>
      </c>
      <c r="N6" s="4">
        <v>228</v>
      </c>
      <c r="O6" s="4">
        <v>229</v>
      </c>
      <c r="P6" s="4">
        <v>23</v>
      </c>
      <c r="Q6" s="4">
        <v>24</v>
      </c>
      <c r="R6" s="4">
        <v>25</v>
      </c>
      <c r="S6" s="4">
        <v>26</v>
      </c>
      <c r="T6" s="4">
        <v>27</v>
      </c>
      <c r="U6" s="4">
        <v>28</v>
      </c>
      <c r="V6" s="4">
        <v>29</v>
      </c>
      <c r="W6" s="1"/>
    </row>
    <row r="7" spans="1:23" ht="12" customHeight="1" x14ac:dyDescent="0.2">
      <c r="A7" s="4">
        <v>1</v>
      </c>
      <c r="B7" s="4">
        <v>2</v>
      </c>
      <c r="C7" s="4">
        <v>4</v>
      </c>
      <c r="D7" s="4">
        <v>5</v>
      </c>
      <c r="E7" s="4">
        <v>6</v>
      </c>
      <c r="F7" s="4">
        <v>7</v>
      </c>
      <c r="G7" s="4">
        <v>8</v>
      </c>
      <c r="H7" s="4">
        <v>9</v>
      </c>
      <c r="I7" s="4">
        <v>10</v>
      </c>
      <c r="J7" s="4">
        <v>11</v>
      </c>
      <c r="K7" s="4">
        <v>12</v>
      </c>
      <c r="L7" s="4">
        <v>13</v>
      </c>
      <c r="M7" s="4">
        <v>14</v>
      </c>
      <c r="N7" s="4">
        <v>15</v>
      </c>
      <c r="O7" s="4">
        <v>16</v>
      </c>
      <c r="P7" s="4">
        <v>17</v>
      </c>
      <c r="Q7" s="4">
        <v>18</v>
      </c>
      <c r="R7" s="4">
        <v>19</v>
      </c>
      <c r="S7" s="4">
        <v>20</v>
      </c>
      <c r="T7" s="4">
        <v>21</v>
      </c>
      <c r="U7" s="4">
        <v>22</v>
      </c>
      <c r="V7" s="4">
        <v>23</v>
      </c>
    </row>
    <row r="8" spans="1:23" ht="32.25" customHeight="1" x14ac:dyDescent="0.2">
      <c r="A8" s="4"/>
      <c r="B8" s="10" t="s">
        <v>176</v>
      </c>
      <c r="C8" s="9"/>
      <c r="D8" s="9"/>
      <c r="E8" s="9"/>
      <c r="F8" s="9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1"/>
    </row>
    <row r="9" spans="1:23" ht="12.75" customHeight="1" x14ac:dyDescent="0.2">
      <c r="A9" s="4"/>
      <c r="B9" s="7" t="s">
        <v>23</v>
      </c>
      <c r="C9" s="9">
        <f t="shared" ref="C9:C14" si="0">D9+U9+V9</f>
        <v>0</v>
      </c>
      <c r="D9" s="9">
        <f t="shared" ref="D9:D14" si="1">E9+F9+P9+Q9+R9+S9+T9</f>
        <v>0</v>
      </c>
      <c r="E9" s="9"/>
      <c r="F9" s="9">
        <f t="shared" ref="F9:F14" si="2">G9+H9+I9+J9+K9+L9+M9+N9+O9</f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9"/>
      <c r="R9" s="4"/>
      <c r="S9" s="4"/>
      <c r="T9" s="4"/>
      <c r="U9" s="9"/>
      <c r="V9" s="4"/>
      <c r="W9" s="1"/>
    </row>
    <row r="10" spans="1:23" ht="12.75" customHeight="1" x14ac:dyDescent="0.2">
      <c r="A10" s="4"/>
      <c r="B10" s="7" t="s">
        <v>24</v>
      </c>
      <c r="C10" s="9">
        <f t="shared" si="0"/>
        <v>0</v>
      </c>
      <c r="D10" s="9">
        <f t="shared" si="1"/>
        <v>0</v>
      </c>
      <c r="E10" s="9"/>
      <c r="F10" s="9">
        <f t="shared" si="2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1"/>
    </row>
    <row r="11" spans="1:23" ht="12.75" customHeight="1" x14ac:dyDescent="0.2">
      <c r="A11" s="4"/>
      <c r="B11" s="7" t="s">
        <v>25</v>
      </c>
      <c r="C11" s="9">
        <f t="shared" si="0"/>
        <v>0</v>
      </c>
      <c r="D11" s="9">
        <f t="shared" si="1"/>
        <v>0</v>
      </c>
      <c r="E11" s="9"/>
      <c r="F11" s="9">
        <f t="shared" si="2"/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9"/>
      <c r="R11" s="4"/>
      <c r="S11" s="4"/>
      <c r="T11" s="4"/>
      <c r="U11" s="20"/>
      <c r="V11" s="4"/>
      <c r="W11" s="1"/>
    </row>
    <row r="12" spans="1:23" ht="12.75" customHeight="1" x14ac:dyDescent="0.2">
      <c r="A12" s="4"/>
      <c r="B12" s="8" t="s">
        <v>38</v>
      </c>
      <c r="C12" s="9">
        <f t="shared" si="0"/>
        <v>20.399999999999999</v>
      </c>
      <c r="D12" s="9">
        <f t="shared" si="1"/>
        <v>0</v>
      </c>
      <c r="E12" s="9"/>
      <c r="F12" s="9">
        <f t="shared" si="2"/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9"/>
      <c r="R12" s="4"/>
      <c r="S12" s="4"/>
      <c r="T12" s="4"/>
      <c r="U12" s="9">
        <v>20.399999999999999</v>
      </c>
      <c r="V12" s="4"/>
      <c r="W12" s="1"/>
    </row>
    <row r="13" spans="1:23" ht="12.75" customHeight="1" x14ac:dyDescent="0.2">
      <c r="A13" s="4"/>
      <c r="B13" s="8" t="s">
        <v>26</v>
      </c>
      <c r="C13" s="9">
        <f t="shared" si="0"/>
        <v>20.399999999999999</v>
      </c>
      <c r="D13" s="9">
        <f t="shared" si="1"/>
        <v>0</v>
      </c>
      <c r="E13" s="9">
        <f>E9+E10+E11+E12</f>
        <v>0</v>
      </c>
      <c r="F13" s="9">
        <f t="shared" si="2"/>
        <v>0</v>
      </c>
      <c r="G13" s="9">
        <f t="shared" ref="G13:V13" si="3">G9+G10+G11+G12</f>
        <v>0</v>
      </c>
      <c r="H13" s="9">
        <f t="shared" si="3"/>
        <v>0</v>
      </c>
      <c r="I13" s="9">
        <f t="shared" si="3"/>
        <v>0</v>
      </c>
      <c r="J13" s="9">
        <f t="shared" si="3"/>
        <v>0</v>
      </c>
      <c r="K13" s="9">
        <f t="shared" si="3"/>
        <v>0</v>
      </c>
      <c r="L13" s="9">
        <f t="shared" si="3"/>
        <v>0</v>
      </c>
      <c r="M13" s="9">
        <f t="shared" si="3"/>
        <v>0</v>
      </c>
      <c r="N13" s="9">
        <f t="shared" si="3"/>
        <v>0</v>
      </c>
      <c r="O13" s="9">
        <f t="shared" si="3"/>
        <v>0</v>
      </c>
      <c r="P13" s="9">
        <f t="shared" si="3"/>
        <v>0</v>
      </c>
      <c r="Q13" s="9">
        <f t="shared" si="3"/>
        <v>0</v>
      </c>
      <c r="R13" s="9">
        <f t="shared" si="3"/>
        <v>0</v>
      </c>
      <c r="S13" s="9">
        <f t="shared" si="3"/>
        <v>0</v>
      </c>
      <c r="T13" s="9">
        <f t="shared" si="3"/>
        <v>0</v>
      </c>
      <c r="U13" s="9">
        <f t="shared" si="3"/>
        <v>20.399999999999999</v>
      </c>
      <c r="V13" s="9">
        <f t="shared" si="3"/>
        <v>0</v>
      </c>
      <c r="W13" s="1"/>
    </row>
    <row r="14" spans="1:23" ht="12.75" customHeight="1" x14ac:dyDescent="0.2">
      <c r="A14" s="4"/>
      <c r="B14" s="7" t="s">
        <v>27</v>
      </c>
      <c r="C14" s="9">
        <f t="shared" si="0"/>
        <v>3.9</v>
      </c>
      <c r="D14" s="9">
        <f t="shared" si="1"/>
        <v>0</v>
      </c>
      <c r="E14" s="9"/>
      <c r="F14" s="9">
        <f t="shared" si="2"/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9"/>
      <c r="R14" s="4"/>
      <c r="S14" s="4"/>
      <c r="T14" s="4"/>
      <c r="U14" s="9">
        <v>3.9</v>
      </c>
      <c r="V14" s="4"/>
      <c r="W14" s="1"/>
    </row>
    <row r="15" spans="1:23" ht="12.75" customHeight="1" x14ac:dyDescent="0.2">
      <c r="A15" s="4"/>
      <c r="B15" s="7" t="s">
        <v>28</v>
      </c>
      <c r="C15" s="9">
        <f t="shared" ref="C15:V15" si="4">C14-C13</f>
        <v>-16.5</v>
      </c>
      <c r="D15" s="9">
        <f t="shared" si="4"/>
        <v>0</v>
      </c>
      <c r="E15" s="9">
        <f t="shared" si="4"/>
        <v>0</v>
      </c>
      <c r="F15" s="9">
        <f t="shared" si="4"/>
        <v>0</v>
      </c>
      <c r="G15" s="9">
        <f t="shared" si="4"/>
        <v>0</v>
      </c>
      <c r="H15" s="9">
        <f t="shared" si="4"/>
        <v>0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0</v>
      </c>
      <c r="M15" s="9">
        <f t="shared" si="4"/>
        <v>0</v>
      </c>
      <c r="N15" s="9">
        <f t="shared" si="4"/>
        <v>0</v>
      </c>
      <c r="O15" s="9">
        <f t="shared" si="4"/>
        <v>0</v>
      </c>
      <c r="P15" s="9">
        <f t="shared" si="4"/>
        <v>0</v>
      </c>
      <c r="Q15" s="9">
        <f t="shared" si="4"/>
        <v>0</v>
      </c>
      <c r="R15" s="9">
        <f t="shared" si="4"/>
        <v>0</v>
      </c>
      <c r="S15" s="9">
        <f t="shared" si="4"/>
        <v>0</v>
      </c>
      <c r="T15" s="9">
        <f t="shared" si="4"/>
        <v>0</v>
      </c>
      <c r="U15" s="9">
        <f t="shared" si="4"/>
        <v>-16.5</v>
      </c>
      <c r="V15" s="9">
        <f t="shared" si="4"/>
        <v>0</v>
      </c>
      <c r="W15" s="1"/>
    </row>
    <row r="16" spans="1:23" ht="12.75" customHeight="1" x14ac:dyDescent="0.2">
      <c r="A16" s="4"/>
      <c r="B16" s="7" t="s">
        <v>29</v>
      </c>
      <c r="C16" s="9">
        <f>C14/C13*100</f>
        <v>19.117647058823533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>
        <f>U14/U13*100</f>
        <v>19.117647058823533</v>
      </c>
      <c r="V16" s="9"/>
    </row>
    <row r="17" spans="1:23" ht="39" x14ac:dyDescent="0.2">
      <c r="A17" s="4"/>
      <c r="B17" s="10" t="s">
        <v>211</v>
      </c>
      <c r="C17" s="9"/>
      <c r="D17" s="9"/>
      <c r="E17" s="9"/>
      <c r="F17" s="9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1"/>
    </row>
    <row r="18" spans="1:23" ht="13.5" customHeight="1" x14ac:dyDescent="0.2">
      <c r="A18" s="4"/>
      <c r="B18" s="7" t="s">
        <v>23</v>
      </c>
      <c r="C18" s="9">
        <f t="shared" ref="C18:C23" si="5">D18+U18+V18</f>
        <v>0</v>
      </c>
      <c r="D18" s="9">
        <f t="shared" ref="D18:D23" si="6">E18+F18+P18+Q18+R18+S18+T18</f>
        <v>0</v>
      </c>
      <c r="E18" s="9"/>
      <c r="F18" s="9">
        <f t="shared" ref="F18:F23" si="7">G18+H18+I18+J18+K18+L18+M18+N18+O18</f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9"/>
      <c r="R18" s="4"/>
      <c r="S18" s="4"/>
      <c r="T18" s="4"/>
      <c r="U18" s="9"/>
      <c r="V18" s="4"/>
      <c r="W18" s="1"/>
    </row>
    <row r="19" spans="1:23" ht="13.5" customHeight="1" x14ac:dyDescent="0.2">
      <c r="A19" s="4"/>
      <c r="B19" s="7" t="s">
        <v>24</v>
      </c>
      <c r="C19" s="9">
        <f t="shared" si="5"/>
        <v>0</v>
      </c>
      <c r="D19" s="9">
        <f t="shared" si="6"/>
        <v>0</v>
      </c>
      <c r="E19" s="9"/>
      <c r="F19" s="9">
        <f t="shared" si="7"/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1"/>
    </row>
    <row r="20" spans="1:23" ht="13.5" customHeight="1" x14ac:dyDescent="0.2">
      <c r="A20" s="4"/>
      <c r="B20" s="7" t="s">
        <v>25</v>
      </c>
      <c r="C20" s="9">
        <f t="shared" si="5"/>
        <v>100</v>
      </c>
      <c r="D20" s="9">
        <f t="shared" si="6"/>
        <v>0</v>
      </c>
      <c r="E20" s="9"/>
      <c r="F20" s="9">
        <f t="shared" si="7"/>
        <v>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9"/>
      <c r="R20" s="4"/>
      <c r="S20" s="4"/>
      <c r="T20" s="4"/>
      <c r="U20" s="20">
        <v>100</v>
      </c>
      <c r="V20" s="4"/>
      <c r="W20" s="1"/>
    </row>
    <row r="21" spans="1:23" ht="13.5" customHeight="1" x14ac:dyDescent="0.2">
      <c r="A21" s="4"/>
      <c r="B21" s="8" t="s">
        <v>38</v>
      </c>
      <c r="C21" s="9">
        <f t="shared" si="5"/>
        <v>8</v>
      </c>
      <c r="D21" s="9">
        <f t="shared" si="6"/>
        <v>0</v>
      </c>
      <c r="E21" s="9"/>
      <c r="F21" s="9">
        <f t="shared" si="7"/>
        <v>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9"/>
      <c r="R21" s="4"/>
      <c r="S21" s="4"/>
      <c r="T21" s="4"/>
      <c r="U21" s="9">
        <v>8</v>
      </c>
      <c r="V21" s="4"/>
      <c r="W21" s="1"/>
    </row>
    <row r="22" spans="1:23" ht="13.5" customHeight="1" x14ac:dyDescent="0.2">
      <c r="A22" s="4"/>
      <c r="B22" s="8" t="s">
        <v>26</v>
      </c>
      <c r="C22" s="9">
        <f t="shared" si="5"/>
        <v>108</v>
      </c>
      <c r="D22" s="9">
        <f t="shared" si="6"/>
        <v>0</v>
      </c>
      <c r="E22" s="9">
        <f>E18+E19+E20+E21</f>
        <v>0</v>
      </c>
      <c r="F22" s="9">
        <f t="shared" si="7"/>
        <v>0</v>
      </c>
      <c r="G22" s="9">
        <f t="shared" ref="G22:V22" si="8">G18+G19+G20+G21</f>
        <v>0</v>
      </c>
      <c r="H22" s="9">
        <f t="shared" si="8"/>
        <v>0</v>
      </c>
      <c r="I22" s="9">
        <f t="shared" si="8"/>
        <v>0</v>
      </c>
      <c r="J22" s="9">
        <f t="shared" si="8"/>
        <v>0</v>
      </c>
      <c r="K22" s="9">
        <f t="shared" si="8"/>
        <v>0</v>
      </c>
      <c r="L22" s="9">
        <f t="shared" si="8"/>
        <v>0</v>
      </c>
      <c r="M22" s="9">
        <f t="shared" si="8"/>
        <v>0</v>
      </c>
      <c r="N22" s="9">
        <f t="shared" si="8"/>
        <v>0</v>
      </c>
      <c r="O22" s="9">
        <f t="shared" si="8"/>
        <v>0</v>
      </c>
      <c r="P22" s="9">
        <f t="shared" si="8"/>
        <v>0</v>
      </c>
      <c r="Q22" s="9">
        <f t="shared" si="8"/>
        <v>0</v>
      </c>
      <c r="R22" s="9">
        <f t="shared" si="8"/>
        <v>0</v>
      </c>
      <c r="S22" s="9">
        <f t="shared" si="8"/>
        <v>0</v>
      </c>
      <c r="T22" s="9">
        <f t="shared" si="8"/>
        <v>0</v>
      </c>
      <c r="U22" s="9">
        <f t="shared" si="8"/>
        <v>108</v>
      </c>
      <c r="V22" s="9">
        <f t="shared" si="8"/>
        <v>0</v>
      </c>
      <c r="W22" s="1"/>
    </row>
    <row r="23" spans="1:23" ht="13.5" customHeight="1" x14ac:dyDescent="0.2">
      <c r="A23" s="4"/>
      <c r="B23" s="7" t="s">
        <v>27</v>
      </c>
      <c r="C23" s="9">
        <f t="shared" si="5"/>
        <v>0</v>
      </c>
      <c r="D23" s="9">
        <f t="shared" si="6"/>
        <v>0</v>
      </c>
      <c r="E23" s="9"/>
      <c r="F23" s="9">
        <f t="shared" si="7"/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9"/>
      <c r="R23" s="4"/>
      <c r="S23" s="4"/>
      <c r="T23" s="4"/>
      <c r="U23" s="9"/>
      <c r="V23" s="4"/>
      <c r="W23" s="1"/>
    </row>
    <row r="24" spans="1:23" ht="12" customHeight="1" x14ac:dyDescent="0.2">
      <c r="A24" s="4"/>
      <c r="B24" s="7" t="s">
        <v>28</v>
      </c>
      <c r="C24" s="9">
        <f t="shared" ref="C24:V24" si="9">C23-C22</f>
        <v>-108</v>
      </c>
      <c r="D24" s="9">
        <f t="shared" si="9"/>
        <v>0</v>
      </c>
      <c r="E24" s="9">
        <f t="shared" si="9"/>
        <v>0</v>
      </c>
      <c r="F24" s="9">
        <f t="shared" si="9"/>
        <v>0</v>
      </c>
      <c r="G24" s="9">
        <f t="shared" si="9"/>
        <v>0</v>
      </c>
      <c r="H24" s="9">
        <f t="shared" si="9"/>
        <v>0</v>
      </c>
      <c r="I24" s="9">
        <f t="shared" si="9"/>
        <v>0</v>
      </c>
      <c r="J24" s="9">
        <f t="shared" si="9"/>
        <v>0</v>
      </c>
      <c r="K24" s="9">
        <f t="shared" si="9"/>
        <v>0</v>
      </c>
      <c r="L24" s="9">
        <f t="shared" si="9"/>
        <v>0</v>
      </c>
      <c r="M24" s="9">
        <f t="shared" si="9"/>
        <v>0</v>
      </c>
      <c r="N24" s="9">
        <f t="shared" si="9"/>
        <v>0</v>
      </c>
      <c r="O24" s="9">
        <f t="shared" si="9"/>
        <v>0</v>
      </c>
      <c r="P24" s="9">
        <f t="shared" si="9"/>
        <v>0</v>
      </c>
      <c r="Q24" s="9">
        <f t="shared" si="9"/>
        <v>0</v>
      </c>
      <c r="R24" s="9">
        <f t="shared" si="9"/>
        <v>0</v>
      </c>
      <c r="S24" s="9">
        <f t="shared" si="9"/>
        <v>0</v>
      </c>
      <c r="T24" s="9">
        <f t="shared" si="9"/>
        <v>0</v>
      </c>
      <c r="U24" s="9">
        <f t="shared" si="9"/>
        <v>-108</v>
      </c>
      <c r="V24" s="9">
        <f t="shared" si="9"/>
        <v>0</v>
      </c>
      <c r="W24" s="1"/>
    </row>
    <row r="25" spans="1:23" ht="13.5" customHeight="1" x14ac:dyDescent="0.2">
      <c r="A25" s="4"/>
      <c r="B25" s="7" t="s">
        <v>29</v>
      </c>
      <c r="C25" s="9">
        <f>C23/C22*100</f>
        <v>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>
        <f>U23/U22*100</f>
        <v>0</v>
      </c>
      <c r="V25" s="9"/>
    </row>
    <row r="26" spans="1:23" s="11" customFormat="1" ht="21" customHeight="1" x14ac:dyDescent="0.2">
      <c r="A26" s="4">
        <v>3</v>
      </c>
      <c r="B26" s="10" t="s">
        <v>120</v>
      </c>
      <c r="C26" s="9"/>
      <c r="D26" s="9"/>
      <c r="E26" s="9"/>
      <c r="F26" s="9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52"/>
    </row>
    <row r="27" spans="1:23" s="11" customFormat="1" ht="12.75" customHeight="1" x14ac:dyDescent="0.2">
      <c r="A27" s="4"/>
      <c r="B27" s="7" t="s">
        <v>23</v>
      </c>
      <c r="C27" s="9">
        <f t="shared" ref="C27:C32" si="10">D27+U27+V27</f>
        <v>0</v>
      </c>
      <c r="D27" s="9">
        <f t="shared" ref="D27:D32" si="11">E27+F27+P27+Q27+R27+S27+T27</f>
        <v>0</v>
      </c>
      <c r="E27" s="9"/>
      <c r="F27" s="9">
        <f t="shared" ref="F27:F32" si="12">G27+H27+I27+J27+K27+L27+M27+N27+O27</f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9"/>
      <c r="R27" s="4"/>
      <c r="S27" s="4"/>
      <c r="T27" s="4"/>
      <c r="U27" s="9"/>
      <c r="V27" s="4"/>
      <c r="W27" s="52"/>
    </row>
    <row r="28" spans="1:23" s="11" customFormat="1" ht="12.75" customHeight="1" x14ac:dyDescent="0.2">
      <c r="A28" s="4"/>
      <c r="B28" s="7" t="s">
        <v>24</v>
      </c>
      <c r="C28" s="9">
        <f t="shared" si="10"/>
        <v>0</v>
      </c>
      <c r="D28" s="9">
        <f t="shared" si="11"/>
        <v>0</v>
      </c>
      <c r="E28" s="9"/>
      <c r="F28" s="9">
        <f t="shared" si="12"/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52"/>
    </row>
    <row r="29" spans="1:23" s="11" customFormat="1" ht="12.75" customHeight="1" x14ac:dyDescent="0.2">
      <c r="A29" s="4"/>
      <c r="B29" s="7" t="s">
        <v>25</v>
      </c>
      <c r="C29" s="9">
        <f t="shared" si="10"/>
        <v>115</v>
      </c>
      <c r="D29" s="9">
        <f t="shared" si="11"/>
        <v>0</v>
      </c>
      <c r="E29" s="9"/>
      <c r="F29" s="9">
        <f t="shared" si="12"/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9"/>
      <c r="R29" s="4"/>
      <c r="S29" s="4"/>
      <c r="T29" s="4"/>
      <c r="U29" s="20">
        <v>115</v>
      </c>
      <c r="V29" s="4"/>
      <c r="W29" s="52"/>
    </row>
    <row r="30" spans="1:23" s="11" customFormat="1" ht="12.75" customHeight="1" x14ac:dyDescent="0.2">
      <c r="A30" s="4"/>
      <c r="B30" s="8" t="s">
        <v>38</v>
      </c>
      <c r="C30" s="9">
        <f t="shared" si="10"/>
        <v>200</v>
      </c>
      <c r="D30" s="9">
        <f t="shared" si="11"/>
        <v>0</v>
      </c>
      <c r="E30" s="9"/>
      <c r="F30" s="9">
        <f t="shared" si="12"/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9"/>
      <c r="R30" s="4"/>
      <c r="S30" s="4"/>
      <c r="T30" s="4"/>
      <c r="U30" s="9">
        <v>200</v>
      </c>
      <c r="V30" s="4"/>
      <c r="W30" s="52"/>
    </row>
    <row r="31" spans="1:23" s="11" customFormat="1" ht="12.75" customHeight="1" x14ac:dyDescent="0.2">
      <c r="A31" s="4"/>
      <c r="B31" s="8" t="s">
        <v>26</v>
      </c>
      <c r="C31" s="9">
        <f t="shared" si="10"/>
        <v>315</v>
      </c>
      <c r="D31" s="9">
        <f t="shared" si="11"/>
        <v>0</v>
      </c>
      <c r="E31" s="9">
        <f>E27+E28+E29+E30</f>
        <v>0</v>
      </c>
      <c r="F31" s="9">
        <f t="shared" si="12"/>
        <v>0</v>
      </c>
      <c r="G31" s="9">
        <f t="shared" ref="G31:V31" si="13">G27+G28+G29+G30</f>
        <v>0</v>
      </c>
      <c r="H31" s="9">
        <f t="shared" si="13"/>
        <v>0</v>
      </c>
      <c r="I31" s="9">
        <f t="shared" si="13"/>
        <v>0</v>
      </c>
      <c r="J31" s="9">
        <f t="shared" si="13"/>
        <v>0</v>
      </c>
      <c r="K31" s="9">
        <f t="shared" si="13"/>
        <v>0</v>
      </c>
      <c r="L31" s="9">
        <f t="shared" si="13"/>
        <v>0</v>
      </c>
      <c r="M31" s="9">
        <f t="shared" si="13"/>
        <v>0</v>
      </c>
      <c r="N31" s="9">
        <f t="shared" si="13"/>
        <v>0</v>
      </c>
      <c r="O31" s="9">
        <f t="shared" si="13"/>
        <v>0</v>
      </c>
      <c r="P31" s="9">
        <f t="shared" si="13"/>
        <v>0</v>
      </c>
      <c r="Q31" s="9">
        <f t="shared" si="13"/>
        <v>0</v>
      </c>
      <c r="R31" s="9">
        <f t="shared" si="13"/>
        <v>0</v>
      </c>
      <c r="S31" s="9">
        <f t="shared" si="13"/>
        <v>0</v>
      </c>
      <c r="T31" s="9">
        <f t="shared" si="13"/>
        <v>0</v>
      </c>
      <c r="U31" s="9">
        <f t="shared" si="13"/>
        <v>315</v>
      </c>
      <c r="V31" s="9">
        <f t="shared" si="13"/>
        <v>0</v>
      </c>
      <c r="W31" s="52"/>
    </row>
    <row r="32" spans="1:23" s="11" customFormat="1" ht="12.75" customHeight="1" x14ac:dyDescent="0.2">
      <c r="A32" s="4"/>
      <c r="B32" s="7" t="s">
        <v>27</v>
      </c>
      <c r="C32" s="9">
        <f t="shared" si="10"/>
        <v>81.7</v>
      </c>
      <c r="D32" s="9">
        <f t="shared" si="11"/>
        <v>0</v>
      </c>
      <c r="E32" s="9"/>
      <c r="F32" s="9">
        <f t="shared" si="12"/>
        <v>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9"/>
      <c r="R32" s="4"/>
      <c r="S32" s="4"/>
      <c r="T32" s="4"/>
      <c r="U32" s="9">
        <v>81.7</v>
      </c>
      <c r="V32" s="4"/>
      <c r="W32" s="52"/>
    </row>
    <row r="33" spans="1:23" s="11" customFormat="1" ht="12.75" customHeight="1" x14ac:dyDescent="0.2">
      <c r="A33" s="4"/>
      <c r="B33" s="7" t="s">
        <v>28</v>
      </c>
      <c r="C33" s="9">
        <f t="shared" ref="C33:V33" si="14">C32-C31</f>
        <v>-233.3</v>
      </c>
      <c r="D33" s="9">
        <f t="shared" si="14"/>
        <v>0</v>
      </c>
      <c r="E33" s="9">
        <f t="shared" si="14"/>
        <v>0</v>
      </c>
      <c r="F33" s="9">
        <f t="shared" si="14"/>
        <v>0</v>
      </c>
      <c r="G33" s="9">
        <f t="shared" si="14"/>
        <v>0</v>
      </c>
      <c r="H33" s="9">
        <f t="shared" si="14"/>
        <v>0</v>
      </c>
      <c r="I33" s="9">
        <f t="shared" si="14"/>
        <v>0</v>
      </c>
      <c r="J33" s="9">
        <f t="shared" si="14"/>
        <v>0</v>
      </c>
      <c r="K33" s="9">
        <f t="shared" si="14"/>
        <v>0</v>
      </c>
      <c r="L33" s="9">
        <f t="shared" si="14"/>
        <v>0</v>
      </c>
      <c r="M33" s="9">
        <f t="shared" si="14"/>
        <v>0</v>
      </c>
      <c r="N33" s="9">
        <f t="shared" si="14"/>
        <v>0</v>
      </c>
      <c r="O33" s="9">
        <f t="shared" si="14"/>
        <v>0</v>
      </c>
      <c r="P33" s="9">
        <f t="shared" si="14"/>
        <v>0</v>
      </c>
      <c r="Q33" s="9">
        <f t="shared" si="14"/>
        <v>0</v>
      </c>
      <c r="R33" s="9">
        <f t="shared" si="14"/>
        <v>0</v>
      </c>
      <c r="S33" s="9">
        <f t="shared" si="14"/>
        <v>0</v>
      </c>
      <c r="T33" s="9">
        <f t="shared" si="14"/>
        <v>0</v>
      </c>
      <c r="U33" s="9">
        <f t="shared" si="14"/>
        <v>-233.3</v>
      </c>
      <c r="V33" s="9">
        <f t="shared" si="14"/>
        <v>0</v>
      </c>
      <c r="W33" s="52"/>
    </row>
    <row r="34" spans="1:23" s="11" customFormat="1" ht="12.75" customHeight="1" x14ac:dyDescent="0.2">
      <c r="A34" s="4"/>
      <c r="B34" s="7" t="s">
        <v>29</v>
      </c>
      <c r="C34" s="9">
        <f>C32/C31*100</f>
        <v>25.936507936507937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>
        <f>U32/U31*100</f>
        <v>25.936507936507937</v>
      </c>
      <c r="V34" s="9"/>
      <c r="W34" s="52"/>
    </row>
  </sheetData>
  <mergeCells count="16">
    <mergeCell ref="A2:A6"/>
    <mergeCell ref="B2:B6"/>
    <mergeCell ref="C2:C5"/>
    <mergeCell ref="D2:T2"/>
    <mergeCell ref="U2:U5"/>
    <mergeCell ref="G4:O4"/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</mergeCells>
  <pageMargins left="0.17" right="0.2" top="0.11" bottom="0.16" header="0.11" footer="0.16"/>
  <pageSetup paperSize="9" orientation="landscape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6"/>
  <sheetViews>
    <sheetView showZeros="0" zoomScale="110" zoomScaleNormal="110" workbookViewId="0">
      <pane ySplit="6" topLeftCell="A7" activePane="bottomLeft" state="frozen"/>
      <selection activeCell="C35" sqref="C35"/>
      <selection pane="bottomLeft" activeCell="C35" sqref="C35"/>
    </sheetView>
  </sheetViews>
  <sheetFormatPr defaultRowHeight="11.25" x14ac:dyDescent="0.2"/>
  <cols>
    <col min="1" max="1" width="3" style="1" customWidth="1"/>
    <col min="2" max="2" width="30" style="1" customWidth="1"/>
    <col min="3" max="3" width="6.140625" style="2" customWidth="1"/>
    <col min="4" max="4" width="5.85546875" style="2" customWidth="1"/>
    <col min="5" max="5" width="5.28515625" style="2" customWidth="1"/>
    <col min="6" max="6" width="5.42578125" style="2" customWidth="1"/>
    <col min="7" max="7" width="7.28515625" style="2" customWidth="1"/>
    <col min="8" max="8" width="5.140625" style="2" customWidth="1"/>
    <col min="9" max="9" width="4.85546875" style="2" customWidth="1"/>
    <col min="10" max="10" width="5.7109375" style="2" customWidth="1"/>
    <col min="11" max="11" width="4.7109375" style="2" customWidth="1"/>
    <col min="12" max="12" width="5.140625" style="2" customWidth="1"/>
    <col min="13" max="13" width="8.42578125" style="2" customWidth="1"/>
    <col min="14" max="14" width="8" style="2" customWidth="1"/>
    <col min="15" max="15" width="7.85546875" style="2" customWidth="1"/>
    <col min="16" max="16" width="3.85546875" style="2" customWidth="1"/>
    <col min="17" max="17" width="4.7109375" style="2" customWidth="1"/>
    <col min="18" max="19" width="4.140625" style="2" customWidth="1"/>
    <col min="20" max="20" width="5.7109375" style="2" customWidth="1"/>
    <col min="21" max="22" width="4.42578125" style="2" customWidth="1"/>
    <col min="23" max="23" width="9.140625" style="2"/>
    <col min="24" max="16384" width="9.140625" style="1"/>
  </cols>
  <sheetData>
    <row r="1" spans="1:23" ht="13.5" customHeight="1" x14ac:dyDescent="0.2">
      <c r="A1" s="5"/>
      <c r="B1" s="14" t="s">
        <v>183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">
        <v>34</v>
      </c>
    </row>
    <row r="2" spans="1:23" ht="12.75" customHeight="1" x14ac:dyDescent="0.2">
      <c r="A2" s="83" t="s">
        <v>0</v>
      </c>
      <c r="B2" s="83" t="s">
        <v>1</v>
      </c>
      <c r="C2" s="85" t="s">
        <v>22</v>
      </c>
      <c r="D2" s="93" t="s">
        <v>16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85" t="s">
        <v>15</v>
      </c>
      <c r="V2" s="85" t="s">
        <v>21</v>
      </c>
      <c r="W2" s="1"/>
    </row>
    <row r="3" spans="1:23" ht="13.5" customHeight="1" x14ac:dyDescent="0.2">
      <c r="A3" s="83"/>
      <c r="B3" s="83"/>
      <c r="C3" s="85"/>
      <c r="D3" s="85" t="s">
        <v>20</v>
      </c>
      <c r="E3" s="85" t="s">
        <v>2</v>
      </c>
      <c r="F3" s="84" t="s">
        <v>17</v>
      </c>
      <c r="G3" s="84"/>
      <c r="H3" s="84"/>
      <c r="I3" s="84"/>
      <c r="J3" s="84"/>
      <c r="K3" s="84"/>
      <c r="L3" s="84"/>
      <c r="M3" s="84"/>
      <c r="N3" s="84"/>
      <c r="O3" s="84"/>
      <c r="P3" s="85" t="s">
        <v>11</v>
      </c>
      <c r="Q3" s="85" t="s">
        <v>12</v>
      </c>
      <c r="R3" s="85" t="s">
        <v>13</v>
      </c>
      <c r="S3" s="85" t="s">
        <v>14</v>
      </c>
      <c r="T3" s="85" t="s">
        <v>47</v>
      </c>
      <c r="U3" s="85"/>
      <c r="V3" s="85"/>
      <c r="W3" s="1"/>
    </row>
    <row r="4" spans="1:23" ht="9.75" customHeight="1" x14ac:dyDescent="0.2">
      <c r="A4" s="83"/>
      <c r="B4" s="83"/>
      <c r="C4" s="85"/>
      <c r="D4" s="85"/>
      <c r="E4" s="85"/>
      <c r="F4" s="85" t="s">
        <v>19</v>
      </c>
      <c r="G4" s="84" t="s">
        <v>18</v>
      </c>
      <c r="H4" s="84"/>
      <c r="I4" s="84"/>
      <c r="J4" s="84"/>
      <c r="K4" s="84"/>
      <c r="L4" s="84"/>
      <c r="M4" s="84"/>
      <c r="N4" s="84"/>
      <c r="O4" s="84"/>
      <c r="P4" s="85"/>
      <c r="Q4" s="85"/>
      <c r="R4" s="85"/>
      <c r="S4" s="85"/>
      <c r="T4" s="85"/>
      <c r="U4" s="85"/>
      <c r="V4" s="85"/>
      <c r="W4" s="1"/>
    </row>
    <row r="5" spans="1:23" ht="111" customHeight="1" x14ac:dyDescent="0.2">
      <c r="A5" s="83"/>
      <c r="B5" s="83"/>
      <c r="C5" s="85"/>
      <c r="D5" s="85"/>
      <c r="E5" s="85"/>
      <c r="F5" s="85"/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52</v>
      </c>
      <c r="O5" s="3" t="s">
        <v>10</v>
      </c>
      <c r="P5" s="85"/>
      <c r="Q5" s="85"/>
      <c r="R5" s="85"/>
      <c r="S5" s="85"/>
      <c r="T5" s="85"/>
      <c r="U5" s="85"/>
      <c r="V5" s="85"/>
    </row>
    <row r="6" spans="1:23" x14ac:dyDescent="0.2">
      <c r="A6" s="83"/>
      <c r="B6" s="83"/>
      <c r="C6" s="4">
        <v>1</v>
      </c>
      <c r="D6" s="4">
        <v>2</v>
      </c>
      <c r="E6" s="4">
        <v>21</v>
      </c>
      <c r="F6" s="4">
        <v>22</v>
      </c>
      <c r="G6" s="4">
        <v>221</v>
      </c>
      <c r="H6" s="4">
        <v>222</v>
      </c>
      <c r="I6" s="4">
        <v>223</v>
      </c>
      <c r="J6" s="4">
        <v>224</v>
      </c>
      <c r="K6" s="4">
        <v>225</v>
      </c>
      <c r="L6" s="4">
        <v>226</v>
      </c>
      <c r="M6" s="4">
        <v>227</v>
      </c>
      <c r="N6" s="4">
        <v>228</v>
      </c>
      <c r="O6" s="4">
        <v>229</v>
      </c>
      <c r="P6" s="4">
        <v>23</v>
      </c>
      <c r="Q6" s="4">
        <v>24</v>
      </c>
      <c r="R6" s="4">
        <v>25</v>
      </c>
      <c r="S6" s="4">
        <v>26</v>
      </c>
      <c r="T6" s="4">
        <v>27</v>
      </c>
      <c r="U6" s="4">
        <v>28</v>
      </c>
      <c r="V6" s="4">
        <v>29</v>
      </c>
      <c r="W6" s="1"/>
    </row>
    <row r="7" spans="1:23" ht="12" customHeight="1" x14ac:dyDescent="0.2">
      <c r="A7" s="4">
        <v>1</v>
      </c>
      <c r="B7" s="4">
        <v>2</v>
      </c>
      <c r="C7" s="4">
        <v>4</v>
      </c>
      <c r="D7" s="4">
        <v>5</v>
      </c>
      <c r="E7" s="4">
        <v>6</v>
      </c>
      <c r="F7" s="4">
        <v>7</v>
      </c>
      <c r="G7" s="4">
        <v>8</v>
      </c>
      <c r="H7" s="4">
        <v>9</v>
      </c>
      <c r="I7" s="4">
        <v>10</v>
      </c>
      <c r="J7" s="4">
        <v>11</v>
      </c>
      <c r="K7" s="4">
        <v>12</v>
      </c>
      <c r="L7" s="4">
        <v>13</v>
      </c>
      <c r="M7" s="4">
        <v>14</v>
      </c>
      <c r="N7" s="4">
        <v>15</v>
      </c>
      <c r="O7" s="4">
        <v>16</v>
      </c>
      <c r="P7" s="4">
        <v>17</v>
      </c>
      <c r="Q7" s="4">
        <v>18</v>
      </c>
      <c r="R7" s="4">
        <v>19</v>
      </c>
      <c r="S7" s="4">
        <v>20</v>
      </c>
      <c r="T7" s="4">
        <v>21</v>
      </c>
      <c r="U7" s="4">
        <v>22</v>
      </c>
      <c r="V7" s="4">
        <v>23</v>
      </c>
    </row>
    <row r="8" spans="1:23" s="11" customFormat="1" ht="24.75" customHeight="1" x14ac:dyDescent="0.2">
      <c r="A8" s="4">
        <v>4</v>
      </c>
      <c r="B8" s="39" t="s">
        <v>56</v>
      </c>
      <c r="C8" s="9"/>
      <c r="D8" s="9"/>
      <c r="E8" s="9"/>
      <c r="F8" s="9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52"/>
    </row>
    <row r="9" spans="1:23" s="11" customFormat="1" ht="12.75" customHeight="1" x14ac:dyDescent="0.2">
      <c r="A9" s="4"/>
      <c r="B9" s="7" t="s">
        <v>23</v>
      </c>
      <c r="C9" s="9">
        <f t="shared" ref="C9:C14" si="0">D9+U9+V9</f>
        <v>0</v>
      </c>
      <c r="D9" s="9">
        <f t="shared" ref="D9:D14" si="1">E9+F9+P9+Q9+R9+S9+T9</f>
        <v>0</v>
      </c>
      <c r="E9" s="9"/>
      <c r="F9" s="9">
        <f t="shared" ref="F9:F14" si="2">G9+H9+I9+J9+K9+L9+M9+N9+O9</f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9"/>
      <c r="R9" s="4"/>
      <c r="S9" s="4"/>
      <c r="T9" s="4"/>
      <c r="U9" s="9"/>
      <c r="V9" s="4"/>
      <c r="W9" s="52"/>
    </row>
    <row r="10" spans="1:23" s="11" customFormat="1" ht="12.75" customHeight="1" x14ac:dyDescent="0.2">
      <c r="A10" s="4"/>
      <c r="B10" s="7" t="s">
        <v>24</v>
      </c>
      <c r="C10" s="9">
        <f t="shared" si="0"/>
        <v>0</v>
      </c>
      <c r="D10" s="9">
        <f t="shared" si="1"/>
        <v>0</v>
      </c>
      <c r="E10" s="9"/>
      <c r="F10" s="9">
        <f t="shared" si="2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52"/>
    </row>
    <row r="11" spans="1:23" s="11" customFormat="1" ht="12.75" customHeight="1" x14ac:dyDescent="0.2">
      <c r="A11" s="4"/>
      <c r="B11" s="7" t="s">
        <v>25</v>
      </c>
      <c r="C11" s="9">
        <f t="shared" si="0"/>
        <v>7.8</v>
      </c>
      <c r="D11" s="9">
        <f t="shared" si="1"/>
        <v>7.8</v>
      </c>
      <c r="E11" s="9"/>
      <c r="F11" s="9">
        <f t="shared" si="2"/>
        <v>7.8</v>
      </c>
      <c r="G11" s="4"/>
      <c r="H11" s="4"/>
      <c r="I11" s="4"/>
      <c r="J11" s="4"/>
      <c r="K11" s="4"/>
      <c r="L11" s="4"/>
      <c r="M11" s="4"/>
      <c r="N11" s="4">
        <v>7.8</v>
      </c>
      <c r="O11" s="4"/>
      <c r="P11" s="4"/>
      <c r="Q11" s="9"/>
      <c r="R11" s="4"/>
      <c r="S11" s="4"/>
      <c r="T11" s="4"/>
      <c r="U11" s="20"/>
      <c r="V11" s="4"/>
      <c r="W11" s="52"/>
    </row>
    <row r="12" spans="1:23" s="11" customFormat="1" ht="12.75" customHeight="1" x14ac:dyDescent="0.2">
      <c r="A12" s="4"/>
      <c r="B12" s="8" t="s">
        <v>38</v>
      </c>
      <c r="C12" s="9">
        <f t="shared" si="0"/>
        <v>0</v>
      </c>
      <c r="D12" s="9">
        <f t="shared" si="1"/>
        <v>0</v>
      </c>
      <c r="E12" s="9"/>
      <c r="F12" s="9">
        <f t="shared" si="2"/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9"/>
      <c r="R12" s="4"/>
      <c r="S12" s="4"/>
      <c r="T12" s="4"/>
      <c r="U12" s="9"/>
      <c r="V12" s="4"/>
      <c r="W12" s="52"/>
    </row>
    <row r="13" spans="1:23" s="11" customFormat="1" ht="12.75" customHeight="1" x14ac:dyDescent="0.2">
      <c r="A13" s="4"/>
      <c r="B13" s="8" t="s">
        <v>26</v>
      </c>
      <c r="C13" s="9">
        <f t="shared" si="0"/>
        <v>7.8</v>
      </c>
      <c r="D13" s="9">
        <f t="shared" si="1"/>
        <v>7.8</v>
      </c>
      <c r="E13" s="9">
        <f>E9+E10+E11+E12</f>
        <v>0</v>
      </c>
      <c r="F13" s="9">
        <f t="shared" si="2"/>
        <v>7.8</v>
      </c>
      <c r="G13" s="9">
        <f t="shared" ref="G13:V13" si="3">G9+G10+G11+G12</f>
        <v>0</v>
      </c>
      <c r="H13" s="9">
        <f t="shared" si="3"/>
        <v>0</v>
      </c>
      <c r="I13" s="9">
        <f t="shared" si="3"/>
        <v>0</v>
      </c>
      <c r="J13" s="9">
        <f t="shared" si="3"/>
        <v>0</v>
      </c>
      <c r="K13" s="9">
        <f t="shared" si="3"/>
        <v>0</v>
      </c>
      <c r="L13" s="9">
        <f t="shared" si="3"/>
        <v>0</v>
      </c>
      <c r="M13" s="9">
        <f t="shared" si="3"/>
        <v>0</v>
      </c>
      <c r="N13" s="9">
        <f t="shared" si="3"/>
        <v>7.8</v>
      </c>
      <c r="O13" s="9">
        <f t="shared" si="3"/>
        <v>0</v>
      </c>
      <c r="P13" s="9">
        <f t="shared" si="3"/>
        <v>0</v>
      </c>
      <c r="Q13" s="9">
        <f t="shared" si="3"/>
        <v>0</v>
      </c>
      <c r="R13" s="9">
        <f t="shared" si="3"/>
        <v>0</v>
      </c>
      <c r="S13" s="9">
        <f t="shared" si="3"/>
        <v>0</v>
      </c>
      <c r="T13" s="9">
        <f t="shared" si="3"/>
        <v>0</v>
      </c>
      <c r="U13" s="9">
        <f t="shared" si="3"/>
        <v>0</v>
      </c>
      <c r="V13" s="9">
        <f t="shared" si="3"/>
        <v>0</v>
      </c>
      <c r="W13" s="52"/>
    </row>
    <row r="14" spans="1:23" s="11" customFormat="1" ht="12.75" customHeight="1" x14ac:dyDescent="0.2">
      <c r="A14" s="4"/>
      <c r="B14" s="7" t="s">
        <v>27</v>
      </c>
      <c r="C14" s="9">
        <f t="shared" si="0"/>
        <v>7.6</v>
      </c>
      <c r="D14" s="9">
        <f t="shared" si="1"/>
        <v>7.6</v>
      </c>
      <c r="E14" s="9"/>
      <c r="F14" s="9">
        <f t="shared" si="2"/>
        <v>7.6</v>
      </c>
      <c r="G14" s="4"/>
      <c r="H14" s="4"/>
      <c r="I14" s="4"/>
      <c r="J14" s="4"/>
      <c r="K14" s="4"/>
      <c r="L14" s="4"/>
      <c r="M14" s="4"/>
      <c r="N14" s="4">
        <v>7.6</v>
      </c>
      <c r="O14" s="4"/>
      <c r="P14" s="4"/>
      <c r="Q14" s="9"/>
      <c r="R14" s="4"/>
      <c r="S14" s="4"/>
      <c r="T14" s="4"/>
      <c r="U14" s="9"/>
      <c r="V14" s="4"/>
      <c r="W14" s="52"/>
    </row>
    <row r="15" spans="1:23" s="11" customFormat="1" ht="12.75" customHeight="1" x14ac:dyDescent="0.2">
      <c r="A15" s="4"/>
      <c r="B15" s="7" t="s">
        <v>28</v>
      </c>
      <c r="C15" s="9">
        <f t="shared" ref="C15:V15" si="4">C14-C13</f>
        <v>-0.20000000000000018</v>
      </c>
      <c r="D15" s="9">
        <f t="shared" si="4"/>
        <v>-0.20000000000000018</v>
      </c>
      <c r="E15" s="9">
        <f t="shared" si="4"/>
        <v>0</v>
      </c>
      <c r="F15" s="9">
        <f t="shared" si="4"/>
        <v>-0.20000000000000018</v>
      </c>
      <c r="G15" s="9">
        <f t="shared" si="4"/>
        <v>0</v>
      </c>
      <c r="H15" s="9">
        <f t="shared" si="4"/>
        <v>0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0</v>
      </c>
      <c r="M15" s="9">
        <f t="shared" si="4"/>
        <v>0</v>
      </c>
      <c r="N15" s="9">
        <f t="shared" si="4"/>
        <v>-0.20000000000000018</v>
      </c>
      <c r="O15" s="9">
        <f t="shared" si="4"/>
        <v>0</v>
      </c>
      <c r="P15" s="9">
        <f t="shared" si="4"/>
        <v>0</v>
      </c>
      <c r="Q15" s="9">
        <f t="shared" si="4"/>
        <v>0</v>
      </c>
      <c r="R15" s="9">
        <f t="shared" si="4"/>
        <v>0</v>
      </c>
      <c r="S15" s="9">
        <f t="shared" si="4"/>
        <v>0</v>
      </c>
      <c r="T15" s="9">
        <f t="shared" si="4"/>
        <v>0</v>
      </c>
      <c r="U15" s="9">
        <f t="shared" si="4"/>
        <v>0</v>
      </c>
      <c r="V15" s="9">
        <f t="shared" si="4"/>
        <v>0</v>
      </c>
      <c r="W15" s="52"/>
    </row>
    <row r="16" spans="1:23" s="11" customFormat="1" ht="12.75" customHeight="1" x14ac:dyDescent="0.2">
      <c r="A16" s="4"/>
      <c r="B16" s="7" t="s">
        <v>29</v>
      </c>
      <c r="C16" s="9">
        <f>C14/C13*100</f>
        <v>97.435897435897431</v>
      </c>
      <c r="D16" s="9">
        <f>D14/D13*100</f>
        <v>97.435897435897431</v>
      </c>
      <c r="E16" s="9"/>
      <c r="F16" s="9">
        <f>F14/F13*100</f>
        <v>97.435897435897431</v>
      </c>
      <c r="G16" s="9"/>
      <c r="H16" s="9"/>
      <c r="I16" s="9"/>
      <c r="J16" s="9"/>
      <c r="K16" s="9"/>
      <c r="L16" s="9"/>
      <c r="M16" s="9"/>
      <c r="N16" s="9">
        <f>N14/N13*100</f>
        <v>97.435897435897431</v>
      </c>
      <c r="O16" s="9"/>
      <c r="P16" s="9"/>
      <c r="Q16" s="9"/>
      <c r="R16" s="9"/>
      <c r="S16" s="9"/>
      <c r="T16" s="9"/>
      <c r="U16" s="9"/>
      <c r="V16" s="9"/>
      <c r="W16" s="52"/>
    </row>
  </sheetData>
  <mergeCells count="16">
    <mergeCell ref="Q3:Q5"/>
    <mergeCell ref="R3:R5"/>
    <mergeCell ref="S3:S5"/>
    <mergeCell ref="T3:T5"/>
    <mergeCell ref="F4:F5"/>
    <mergeCell ref="G4:O4"/>
    <mergeCell ref="A2:A6"/>
    <mergeCell ref="B2:B6"/>
    <mergeCell ref="C2:C5"/>
    <mergeCell ref="D2:T2"/>
    <mergeCell ref="U2:U5"/>
    <mergeCell ref="V2:V5"/>
    <mergeCell ref="D3:D5"/>
    <mergeCell ref="E3:E5"/>
    <mergeCell ref="F3:O3"/>
    <mergeCell ref="P3:P5"/>
  </mergeCells>
  <pageMargins left="0.17" right="0.2" top="0.11" bottom="0.16" header="0.11" footer="0.16"/>
  <pageSetup paperSize="9" orientation="landscape" verticalDpi="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4"/>
  <sheetViews>
    <sheetView showZeros="0" zoomScale="110" zoomScaleNormal="110" workbookViewId="0">
      <pane ySplit="6" topLeftCell="A13" activePane="bottomLeft" state="frozen"/>
      <selection activeCell="C35" sqref="C35"/>
      <selection pane="bottomLeft" activeCell="C35" sqref="C35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140625" style="19" customWidth="1"/>
    <col min="14" max="14" width="8" style="19" customWidth="1"/>
    <col min="15" max="15" width="8.140625" style="19" customWidth="1"/>
    <col min="16" max="16" width="4.140625" style="19" customWidth="1"/>
    <col min="17" max="17" width="5" style="19" customWidth="1"/>
    <col min="18" max="19" width="4.140625" style="19" customWidth="1"/>
    <col min="20" max="20" width="5.7109375" style="19" customWidth="1"/>
    <col min="21" max="21" width="5.140625" style="19" customWidth="1"/>
    <col min="22" max="22" width="4.42578125" style="19" customWidth="1"/>
    <col min="23" max="23" width="0" style="19" hidden="1" customWidth="1"/>
    <col min="24" max="16384" width="9.140625" style="18"/>
  </cols>
  <sheetData>
    <row r="1" spans="1:23" ht="11.25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35</v>
      </c>
    </row>
    <row r="2" spans="1:23" ht="12.7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3.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85" t="s">
        <v>47</v>
      </c>
      <c r="U3" s="111"/>
      <c r="V3" s="111"/>
      <c r="W3" s="18"/>
    </row>
    <row r="4" spans="1:23" ht="13.5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85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27" t="s">
        <v>3</v>
      </c>
      <c r="H5" s="27" t="s">
        <v>4</v>
      </c>
      <c r="I5" s="27" t="s">
        <v>5</v>
      </c>
      <c r="J5" s="27" t="s">
        <v>6</v>
      </c>
      <c r="K5" s="27" t="s">
        <v>7</v>
      </c>
      <c r="L5" s="27" t="s">
        <v>8</v>
      </c>
      <c r="M5" s="27" t="s">
        <v>9</v>
      </c>
      <c r="N5" s="3" t="s">
        <v>52</v>
      </c>
      <c r="O5" s="27" t="s">
        <v>10</v>
      </c>
      <c r="P5" s="111"/>
      <c r="Q5" s="111"/>
      <c r="R5" s="111"/>
      <c r="S5" s="111"/>
      <c r="T5" s="85"/>
      <c r="U5" s="111"/>
      <c r="V5" s="111"/>
    </row>
    <row r="6" spans="1:23" x14ac:dyDescent="0.2">
      <c r="A6" s="110"/>
      <c r="B6" s="110"/>
      <c r="C6" s="26">
        <v>1</v>
      </c>
      <c r="D6" s="26">
        <v>2</v>
      </c>
      <c r="E6" s="26">
        <v>21</v>
      </c>
      <c r="F6" s="26">
        <v>22</v>
      </c>
      <c r="G6" s="26">
        <v>221</v>
      </c>
      <c r="H6" s="26">
        <v>222</v>
      </c>
      <c r="I6" s="26">
        <v>223</v>
      </c>
      <c r="J6" s="26">
        <v>224</v>
      </c>
      <c r="K6" s="26">
        <v>225</v>
      </c>
      <c r="L6" s="26">
        <v>226</v>
      </c>
      <c r="M6" s="26">
        <v>227</v>
      </c>
      <c r="N6" s="26">
        <v>228</v>
      </c>
      <c r="O6" s="26">
        <v>229</v>
      </c>
      <c r="P6" s="26">
        <v>23</v>
      </c>
      <c r="Q6" s="26">
        <v>24</v>
      </c>
      <c r="R6" s="26">
        <v>25</v>
      </c>
      <c r="S6" s="26">
        <v>26</v>
      </c>
      <c r="T6" s="26">
        <v>27</v>
      </c>
      <c r="U6" s="26">
        <v>28</v>
      </c>
      <c r="V6" s="26">
        <v>29</v>
      </c>
      <c r="W6" s="18"/>
    </row>
    <row r="7" spans="1:23" ht="11.25" customHeight="1" x14ac:dyDescent="0.2">
      <c r="A7" s="26">
        <v>1</v>
      </c>
      <c r="B7" s="26">
        <v>2</v>
      </c>
      <c r="C7" s="26">
        <v>4</v>
      </c>
      <c r="D7" s="26">
        <v>5</v>
      </c>
      <c r="E7" s="26">
        <v>6</v>
      </c>
      <c r="F7" s="26">
        <v>7</v>
      </c>
      <c r="G7" s="26">
        <v>8</v>
      </c>
      <c r="H7" s="26">
        <v>9</v>
      </c>
      <c r="I7" s="26">
        <v>10</v>
      </c>
      <c r="J7" s="26">
        <v>11</v>
      </c>
      <c r="K7" s="26">
        <v>12</v>
      </c>
      <c r="L7" s="26">
        <v>13</v>
      </c>
      <c r="M7" s="26">
        <v>14</v>
      </c>
      <c r="N7" s="26">
        <v>15</v>
      </c>
      <c r="O7" s="26">
        <v>16</v>
      </c>
      <c r="P7" s="26">
        <v>17</v>
      </c>
      <c r="Q7" s="26">
        <v>18</v>
      </c>
      <c r="R7" s="26">
        <v>19</v>
      </c>
      <c r="S7" s="26">
        <v>20</v>
      </c>
      <c r="T7" s="26">
        <v>21</v>
      </c>
      <c r="U7" s="26">
        <v>22</v>
      </c>
      <c r="V7" s="26">
        <v>23</v>
      </c>
    </row>
    <row r="8" spans="1:23" ht="25.5" customHeight="1" x14ac:dyDescent="0.2">
      <c r="A8" s="26"/>
      <c r="B8" s="24" t="s">
        <v>115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6"/>
      <c r="W8" s="18"/>
    </row>
    <row r="9" spans="1:23" ht="12.75" customHeight="1" x14ac:dyDescent="0.2">
      <c r="A9" s="26"/>
      <c r="B9" s="21" t="s">
        <v>23</v>
      </c>
      <c r="C9" s="20">
        <f t="shared" ref="C9:C14" si="0">D9+U9+V9</f>
        <v>1579.5</v>
      </c>
      <c r="D9" s="20">
        <f t="shared" ref="D9:D14" si="1">E9+F9+P9+Q9+R9+S9+T9</f>
        <v>1414.6</v>
      </c>
      <c r="E9" s="20">
        <f>E18+'V.43 კულ'!E9+'V.51 რელიგ'!E9</f>
        <v>0</v>
      </c>
      <c r="F9" s="20">
        <f t="shared" ref="F9:F14" si="2">G9+H9+I9+J9+K9+L9+M9+N9+O9</f>
        <v>61</v>
      </c>
      <c r="G9" s="20">
        <f>G18+'V.43 კულ'!G9+'V.51 რელიგ'!G9</f>
        <v>0</v>
      </c>
      <c r="H9" s="20">
        <f>H18+'V.43 კულ'!H9+'V.51 რელიგ'!H9</f>
        <v>0</v>
      </c>
      <c r="I9" s="20">
        <f>I18+'V.43 კულ'!I9+'V.51 რელიგ'!I9</f>
        <v>0</v>
      </c>
      <c r="J9" s="20">
        <f>J18+'V.43 კულ'!J9+'V.51 რელიგ'!J9</f>
        <v>0</v>
      </c>
      <c r="K9" s="20">
        <f>K18+'V.43 კულ'!K9+'V.51 რელიგ'!K9</f>
        <v>0</v>
      </c>
      <c r="L9" s="20">
        <f>L18+'V.43 კულ'!L9+'V.51 რელიგ'!L9</f>
        <v>0</v>
      </c>
      <c r="M9" s="20">
        <f>M18+'V.43 კულ'!M9+'V.51 რელიგ'!M9</f>
        <v>0</v>
      </c>
      <c r="N9" s="20">
        <f>N18+'V.43 კულ'!N9+'V.51 რელიგ'!N9</f>
        <v>0</v>
      </c>
      <c r="O9" s="20">
        <f>O18+'V.43 კულ'!O9+'V.51 რელიგ'!O9</f>
        <v>61</v>
      </c>
      <c r="P9" s="20">
        <f>P18+'V.43 კულ'!P9+'V.51 რელიგ'!P9</f>
        <v>0</v>
      </c>
      <c r="Q9" s="20">
        <f>Q18+'V.43 კულ'!Q9+'V.51 რელიგ'!Q9</f>
        <v>1334.6</v>
      </c>
      <c r="R9" s="20">
        <f>R18+'V.43 კულ'!R9+'V.51 რელიგ'!R9</f>
        <v>0</v>
      </c>
      <c r="S9" s="20">
        <f>S18+'V.43 კულ'!S9+'V.51 რელიგ'!S9</f>
        <v>0</v>
      </c>
      <c r="T9" s="20">
        <f>T18+'V.43 კულ'!T9+'V.51 რელიგ'!T9</f>
        <v>19</v>
      </c>
      <c r="U9" s="20">
        <f>U18+'V.43 კულ'!U9+'V.51 რელიგ'!U9</f>
        <v>164.9</v>
      </c>
      <c r="V9" s="20">
        <f>V18+'V.43 კულ'!V9+'V.51 რელიგ'!V9</f>
        <v>0</v>
      </c>
      <c r="W9" s="18"/>
    </row>
    <row r="10" spans="1:23" ht="12.75" customHeight="1" x14ac:dyDescent="0.2">
      <c r="A10" s="26"/>
      <c r="B10" s="21" t="s">
        <v>24</v>
      </c>
      <c r="C10" s="20">
        <f t="shared" si="0"/>
        <v>0</v>
      </c>
      <c r="D10" s="20">
        <f t="shared" si="1"/>
        <v>0</v>
      </c>
      <c r="E10" s="20">
        <f>E19+'V.43 კულ'!E10+'V.51 რელიგ'!E10</f>
        <v>0</v>
      </c>
      <c r="F10" s="20">
        <f t="shared" si="2"/>
        <v>0</v>
      </c>
      <c r="G10" s="20">
        <f>G19+'V.43 კულ'!G10+'V.51 რელიგ'!G10</f>
        <v>0</v>
      </c>
      <c r="H10" s="20">
        <f>H19+'V.43 კულ'!H10+'V.51 რელიგ'!H10</f>
        <v>0</v>
      </c>
      <c r="I10" s="20">
        <f>I19+'V.43 კულ'!I10+'V.51 რელიგ'!I10</f>
        <v>0</v>
      </c>
      <c r="J10" s="20">
        <f>J19+'V.43 კულ'!J10+'V.51 რელიგ'!J10</f>
        <v>0</v>
      </c>
      <c r="K10" s="20">
        <f>K19+'V.43 კულ'!K10+'V.51 რელიგ'!K10</f>
        <v>0</v>
      </c>
      <c r="L10" s="20">
        <f>L19+'V.43 კულ'!L10+'V.51 რელიგ'!L10</f>
        <v>0</v>
      </c>
      <c r="M10" s="20">
        <f>M19+'V.43 კულ'!M10+'V.51 რელიგ'!M10</f>
        <v>0</v>
      </c>
      <c r="N10" s="20">
        <f>N19+'V.43 კულ'!N10+'V.51 რელიგ'!N10</f>
        <v>0</v>
      </c>
      <c r="O10" s="20">
        <f>O19+'V.43 კულ'!O10+'V.51 რელიგ'!O10</f>
        <v>0</v>
      </c>
      <c r="P10" s="20">
        <f>P19+'V.43 კულ'!P10+'V.51 რელიგ'!P10</f>
        <v>0</v>
      </c>
      <c r="Q10" s="20">
        <f>Q19+'V.43 კულ'!Q10+'V.51 რელიგ'!Q10</f>
        <v>0</v>
      </c>
      <c r="R10" s="20">
        <f>R19+'V.43 კულ'!R10+'V.51 რელიგ'!R10</f>
        <v>0</v>
      </c>
      <c r="S10" s="20">
        <f>S19+'V.43 კულ'!S10+'V.51 რელიგ'!S10</f>
        <v>0</v>
      </c>
      <c r="T10" s="20">
        <f>T19+'V.43 კულ'!T10+'V.51 რელიგ'!T10</f>
        <v>0</v>
      </c>
      <c r="U10" s="20">
        <f>U19+'V.43 კულ'!U10+'V.51 რელიგ'!U10</f>
        <v>0</v>
      </c>
      <c r="V10" s="20">
        <f>V19+'V.43 კულ'!V10+'V.51 რელიგ'!V10</f>
        <v>0</v>
      </c>
      <c r="W10" s="18"/>
    </row>
    <row r="11" spans="1:23" ht="12.75" customHeight="1" x14ac:dyDescent="0.2">
      <c r="A11" s="26"/>
      <c r="B11" s="21" t="s">
        <v>25</v>
      </c>
      <c r="C11" s="20">
        <f t="shared" si="0"/>
        <v>850.8</v>
      </c>
      <c r="D11" s="20">
        <f t="shared" si="1"/>
        <v>-82.000000000000014</v>
      </c>
      <c r="E11" s="20">
        <f>E20+'V.43 კულ'!E11+'V.51 რელიგ'!E11</f>
        <v>0</v>
      </c>
      <c r="F11" s="20">
        <f t="shared" si="2"/>
        <v>-32.1</v>
      </c>
      <c r="G11" s="20">
        <f>G20+'V.43 კულ'!G11+'V.51 რელიგ'!G11</f>
        <v>0</v>
      </c>
      <c r="H11" s="20">
        <f>H20+'V.43 კულ'!H11+'V.51 რელიგ'!H11</f>
        <v>0</v>
      </c>
      <c r="I11" s="20">
        <f>I20+'V.43 კულ'!I11+'V.51 რელიგ'!I11</f>
        <v>0</v>
      </c>
      <c r="J11" s="20">
        <f>J20+'V.43 კულ'!J11+'V.51 რელიგ'!J11</f>
        <v>0</v>
      </c>
      <c r="K11" s="20">
        <f>K20+'V.43 კულ'!K11+'V.51 რელიგ'!K11</f>
        <v>0</v>
      </c>
      <c r="L11" s="20">
        <f>L20+'V.43 კულ'!L11+'V.51 რელიგ'!L11</f>
        <v>0</v>
      </c>
      <c r="M11" s="20">
        <f>M20+'V.43 კულ'!M11+'V.51 რელიგ'!M11</f>
        <v>0</v>
      </c>
      <c r="N11" s="20">
        <f>N20+'V.43 კულ'!N11+'V.51 რელიგ'!N11</f>
        <v>0</v>
      </c>
      <c r="O11" s="20">
        <f>O20+'V.43 კულ'!O11+'V.51 რელიგ'!O11</f>
        <v>-32.1</v>
      </c>
      <c r="P11" s="20">
        <f>P20+'V.43 კულ'!P11+'V.51 რელიგ'!P11</f>
        <v>0</v>
      </c>
      <c r="Q11" s="20">
        <f>Q20+'V.43 კულ'!Q11+'V.51 რელიგ'!Q11</f>
        <v>-38.700000000000003</v>
      </c>
      <c r="R11" s="20">
        <f>R20+'V.43 კულ'!R11+'V.51 რელიგ'!R11</f>
        <v>0</v>
      </c>
      <c r="S11" s="20">
        <f>S20+'V.43 კულ'!S11+'V.51 რელიგ'!S11</f>
        <v>0</v>
      </c>
      <c r="T11" s="20">
        <f>T20+'V.43 კულ'!T11+'V.51 რელიგ'!T11</f>
        <v>-11.2</v>
      </c>
      <c r="U11" s="20">
        <f>U20+'V.43 კულ'!U11+'V.51 რელიგ'!U11</f>
        <v>932.8</v>
      </c>
      <c r="V11" s="20">
        <f>V20+'V.43 კულ'!V11+'V.51 რელიგ'!V11</f>
        <v>0</v>
      </c>
      <c r="W11" s="18"/>
    </row>
    <row r="12" spans="1:23" ht="12.75" customHeight="1" x14ac:dyDescent="0.2">
      <c r="A12" s="26"/>
      <c r="B12" s="22" t="s">
        <v>38</v>
      </c>
      <c r="C12" s="20">
        <f t="shared" si="0"/>
        <v>235.3</v>
      </c>
      <c r="D12" s="20">
        <f t="shared" si="1"/>
        <v>70.3</v>
      </c>
      <c r="E12" s="20">
        <f>E21+'V.43 კულ'!E12+'V.51 რელიგ'!E12</f>
        <v>0</v>
      </c>
      <c r="F12" s="20">
        <f t="shared" si="2"/>
        <v>0</v>
      </c>
      <c r="G12" s="20">
        <f>G21+'V.43 კულ'!G12+'V.51 რელიგ'!G12</f>
        <v>0</v>
      </c>
      <c r="H12" s="20">
        <f>H21+'V.43 კულ'!H12+'V.51 რელიგ'!H12</f>
        <v>0</v>
      </c>
      <c r="I12" s="20">
        <f>I21+'V.43 კულ'!I12+'V.51 რელიგ'!I12</f>
        <v>0</v>
      </c>
      <c r="J12" s="20">
        <f>J21+'V.43 კულ'!J12+'V.51 რელიგ'!J12</f>
        <v>0</v>
      </c>
      <c r="K12" s="20">
        <f>K21+'V.43 კულ'!K12+'V.51 რელიგ'!K12</f>
        <v>0</v>
      </c>
      <c r="L12" s="20">
        <f>L21+'V.43 კულ'!L12+'V.51 რელიგ'!L12</f>
        <v>0</v>
      </c>
      <c r="M12" s="20">
        <f>M21+'V.43 კულ'!M12+'V.51 რელიგ'!M12</f>
        <v>0</v>
      </c>
      <c r="N12" s="20">
        <f>N21+'V.43 კულ'!N12+'V.51 რელიგ'!N12</f>
        <v>0</v>
      </c>
      <c r="O12" s="20">
        <f>O21+'V.43 კულ'!O12+'V.51 რელიგ'!O12</f>
        <v>0</v>
      </c>
      <c r="P12" s="20">
        <f>P21+'V.43 კულ'!P12+'V.51 რელიგ'!P12</f>
        <v>0</v>
      </c>
      <c r="Q12" s="20">
        <f>Q21+'V.43 კულ'!Q12+'V.51 რელიგ'!Q12</f>
        <v>70.3</v>
      </c>
      <c r="R12" s="20">
        <f>R21+'V.43 კულ'!R12+'V.51 რელიგ'!R12</f>
        <v>0</v>
      </c>
      <c r="S12" s="20">
        <f>S21+'V.43 კულ'!S12+'V.51 რელიგ'!S12</f>
        <v>0</v>
      </c>
      <c r="T12" s="20">
        <f>T21+'V.43 კულ'!T12+'V.51 რელიგ'!T12</f>
        <v>0</v>
      </c>
      <c r="U12" s="20">
        <f>U21+'V.43 კულ'!U12+'V.51 რელიგ'!U12</f>
        <v>165</v>
      </c>
      <c r="V12" s="20">
        <f>V21+'V.43 კულ'!V12+'V.51 რელიგ'!V12</f>
        <v>0</v>
      </c>
      <c r="W12" s="18"/>
    </row>
    <row r="13" spans="1:23" ht="12.75" customHeight="1" x14ac:dyDescent="0.2">
      <c r="A13" s="26"/>
      <c r="B13" s="22" t="s">
        <v>26</v>
      </c>
      <c r="C13" s="20">
        <f t="shared" si="0"/>
        <v>2665.6</v>
      </c>
      <c r="D13" s="20">
        <f t="shared" si="1"/>
        <v>1402.8999999999999</v>
      </c>
      <c r="E13" s="20">
        <f>E9+E10+E11+E12</f>
        <v>0</v>
      </c>
      <c r="F13" s="20">
        <f t="shared" si="2"/>
        <v>28.9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28.9</v>
      </c>
      <c r="P13" s="20">
        <f t="shared" si="3"/>
        <v>0</v>
      </c>
      <c r="Q13" s="20">
        <f t="shared" si="3"/>
        <v>1366.1999999999998</v>
      </c>
      <c r="R13" s="20">
        <f t="shared" si="3"/>
        <v>0</v>
      </c>
      <c r="S13" s="20">
        <f t="shared" si="3"/>
        <v>0</v>
      </c>
      <c r="T13" s="20">
        <f t="shared" si="3"/>
        <v>7.8000000000000007</v>
      </c>
      <c r="U13" s="20">
        <f t="shared" si="3"/>
        <v>1262.7</v>
      </c>
      <c r="V13" s="20">
        <f t="shared" si="3"/>
        <v>0</v>
      </c>
      <c r="W13" s="18"/>
    </row>
    <row r="14" spans="1:23" ht="12.75" customHeight="1" x14ac:dyDescent="0.2">
      <c r="A14" s="26"/>
      <c r="B14" s="21" t="s">
        <v>27</v>
      </c>
      <c r="C14" s="20">
        <f t="shared" si="0"/>
        <v>1697.5</v>
      </c>
      <c r="D14" s="20">
        <f t="shared" si="1"/>
        <v>1257</v>
      </c>
      <c r="E14" s="20">
        <f>E23+'V.43 კულ'!E14+'V.51 რელიგ'!E14</f>
        <v>0</v>
      </c>
      <c r="F14" s="20">
        <f t="shared" si="2"/>
        <v>28.9</v>
      </c>
      <c r="G14" s="20">
        <f>G23+'V.43 კულ'!G14+'V.51 რელიგ'!G14</f>
        <v>0</v>
      </c>
      <c r="H14" s="20">
        <f>H23+'V.43 კულ'!H14+'V.51 რელიგ'!H14</f>
        <v>0</v>
      </c>
      <c r="I14" s="20">
        <f>I23+'V.43 კულ'!I14+'V.51 რელიგ'!I14</f>
        <v>0</v>
      </c>
      <c r="J14" s="20">
        <f>J23+'V.43 კულ'!J14+'V.51 რელიგ'!J14</f>
        <v>0</v>
      </c>
      <c r="K14" s="20">
        <f>K23+'V.43 კულ'!K14+'V.51 რელიგ'!K14</f>
        <v>0</v>
      </c>
      <c r="L14" s="20">
        <f>L23+'V.43 კულ'!L14+'V.51 რელიგ'!L14</f>
        <v>0</v>
      </c>
      <c r="M14" s="20">
        <f>M23+'V.43 კულ'!M14+'V.51 რელიგ'!M14</f>
        <v>0</v>
      </c>
      <c r="N14" s="20">
        <f>N23+'V.43 კულ'!N14+'V.51 რელიგ'!N14</f>
        <v>0</v>
      </c>
      <c r="O14" s="20">
        <f>O23+'V.43 კულ'!O14+'V.51 რელიგ'!O14</f>
        <v>28.9</v>
      </c>
      <c r="P14" s="20">
        <f>P23+'V.43 კულ'!P14+'V.51 რელიგ'!P14</f>
        <v>0</v>
      </c>
      <c r="Q14" s="20">
        <f>Q23+'V.43 კულ'!Q14+'V.51 რელიგ'!Q14</f>
        <v>1220.3999999999999</v>
      </c>
      <c r="R14" s="20">
        <f>R23+'V.43 კულ'!R14+'V.51 რელიგ'!R14</f>
        <v>0</v>
      </c>
      <c r="S14" s="20">
        <f>S23+'V.43 კულ'!S14+'V.51 რელიგ'!S14</f>
        <v>0</v>
      </c>
      <c r="T14" s="20">
        <f>T23+'V.43 კულ'!T14+'V.51 რელიგ'!T14</f>
        <v>7.7</v>
      </c>
      <c r="U14" s="20">
        <f>U23+'V.43 კულ'!U14+'V.51 რელიგ'!U14</f>
        <v>440.5</v>
      </c>
      <c r="V14" s="20">
        <f>V23+'V.43 კულ'!V14+'V.51 რელიგ'!V14</f>
        <v>0</v>
      </c>
      <c r="W14" s="18"/>
    </row>
    <row r="15" spans="1:23" ht="12.75" customHeight="1" x14ac:dyDescent="0.2">
      <c r="A15" s="26"/>
      <c r="B15" s="21" t="s">
        <v>28</v>
      </c>
      <c r="C15" s="20">
        <f t="shared" ref="C15:V15" si="4">C14-C13</f>
        <v>-968.09999999999991</v>
      </c>
      <c r="D15" s="20">
        <f t="shared" si="4"/>
        <v>-145.89999999999986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-145.79999999999995</v>
      </c>
      <c r="R15" s="20">
        <f>R14-R13</f>
        <v>0</v>
      </c>
      <c r="S15" s="20">
        <f t="shared" si="4"/>
        <v>0</v>
      </c>
      <c r="T15" s="20">
        <f t="shared" si="4"/>
        <v>-0.10000000000000053</v>
      </c>
      <c r="U15" s="20">
        <f t="shared" si="4"/>
        <v>-822.2</v>
      </c>
      <c r="V15" s="20">
        <f t="shared" si="4"/>
        <v>0</v>
      </c>
      <c r="W15" s="18"/>
    </row>
    <row r="16" spans="1:23" ht="12.75" customHeight="1" x14ac:dyDescent="0.2">
      <c r="A16" s="26"/>
      <c r="B16" s="21" t="s">
        <v>29</v>
      </c>
      <c r="C16" s="20">
        <f>C14/C13*100</f>
        <v>63.681722689075634</v>
      </c>
      <c r="D16" s="20">
        <f>D14/D13*100</f>
        <v>89.600114049468971</v>
      </c>
      <c r="E16" s="20"/>
      <c r="F16" s="20">
        <f>F14/F13*100</f>
        <v>100</v>
      </c>
      <c r="G16" s="20"/>
      <c r="H16" s="20"/>
      <c r="I16" s="20"/>
      <c r="J16" s="20"/>
      <c r="K16" s="20"/>
      <c r="L16" s="20"/>
      <c r="M16" s="20"/>
      <c r="N16" s="20"/>
      <c r="O16" s="20">
        <f>O14/O13*100</f>
        <v>100</v>
      </c>
      <c r="P16" s="20"/>
      <c r="Q16" s="20">
        <f>Q14/Q13*100</f>
        <v>89.328063241106719</v>
      </c>
      <c r="R16" s="20"/>
      <c r="S16" s="20"/>
      <c r="T16" s="20">
        <f>T14/T13*100</f>
        <v>98.717948717948715</v>
      </c>
      <c r="U16" s="20">
        <f>U14/U13*100</f>
        <v>34.885562683139305</v>
      </c>
      <c r="V16" s="9"/>
      <c r="W16" s="18"/>
    </row>
    <row r="17" spans="1:23" ht="27.75" customHeight="1" x14ac:dyDescent="0.2">
      <c r="A17" s="26">
        <v>1</v>
      </c>
      <c r="B17" s="16" t="s">
        <v>121</v>
      </c>
      <c r="C17" s="20"/>
      <c r="D17" s="20"/>
      <c r="E17" s="20"/>
      <c r="F17" s="20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18"/>
    </row>
    <row r="18" spans="1:23" ht="12.75" customHeight="1" x14ac:dyDescent="0.2">
      <c r="A18" s="26"/>
      <c r="B18" s="21" t="s">
        <v>23</v>
      </c>
      <c r="C18" s="20">
        <f t="shared" ref="C18:C23" si="5">D18+U18+V18</f>
        <v>987.9</v>
      </c>
      <c r="D18" s="20">
        <f t="shared" ref="D18:D23" si="6">E18+F18+P18+Q18+R18+S18+T18</f>
        <v>823</v>
      </c>
      <c r="E18" s="20">
        <f>E27+'V.36 სპ.ღ'!E27+'V.40 სპ'!E27+'V.41 სპ'!E9+'V.42 სპ'!E27</f>
        <v>0</v>
      </c>
      <c r="F18" s="20">
        <f t="shared" ref="F18:F23" si="7">G18+H18+I18+J18+K18+L18+M18+N18+O18</f>
        <v>0</v>
      </c>
      <c r="G18" s="20">
        <f>G27+'V.36 სპ.ღ'!G27+'V.40 სპ'!G27+'V.41 სპ'!G9+'V.42 სპ'!G27</f>
        <v>0</v>
      </c>
      <c r="H18" s="20">
        <f>H27+'V.36 სპ.ღ'!H27+'V.40 სპ'!H27+'V.41 სპ'!H9+'V.42 სპ'!H27</f>
        <v>0</v>
      </c>
      <c r="I18" s="20">
        <f>I27+'V.36 სპ.ღ'!I27+'V.40 სპ'!I27+'V.41 სპ'!I9+'V.42 სპ'!I27</f>
        <v>0</v>
      </c>
      <c r="J18" s="20">
        <f>J27+'V.36 სპ.ღ'!J27+'V.40 სპ'!J27+'V.41 სპ'!J9+'V.42 სპ'!J27</f>
        <v>0</v>
      </c>
      <c r="K18" s="20">
        <f>K27+'V.36 სპ.ღ'!K27+'V.40 სპ'!K27+'V.41 სპ'!K9+'V.42 სპ'!K27</f>
        <v>0</v>
      </c>
      <c r="L18" s="20">
        <f>L27+'V.36 სპ.ღ'!L27+'V.40 სპ'!L27+'V.41 სპ'!L9+'V.42 სპ'!L27</f>
        <v>0</v>
      </c>
      <c r="M18" s="20">
        <f>M27+'V.36 სპ.ღ'!M27+'V.40 სპ'!M27+'V.41 სპ'!M9+'V.42 სპ'!M27</f>
        <v>0</v>
      </c>
      <c r="N18" s="20">
        <f>N27+'V.36 სპ.ღ'!N27+'V.40 სპ'!N27+'V.41 სპ'!N9+'V.42 სპ'!N27</f>
        <v>0</v>
      </c>
      <c r="O18" s="20">
        <f>O27+'V.36 სპ.ღ'!O27+'V.40 სპ'!O27+'V.41 სპ'!O9+'V.42 სპ'!O27</f>
        <v>0</v>
      </c>
      <c r="P18" s="20">
        <f>P27+'V.36 სპ.ღ'!P27+'V.40 სპ'!P27+'V.41 სპ'!P9+'V.42 სპ'!P27</f>
        <v>0</v>
      </c>
      <c r="Q18" s="20">
        <f>Q27+'V.36 სპ.ღ'!Q27+'V.40 სპ'!Q27+'V.41 სპ'!Q9+'V.42 სპ'!Q27</f>
        <v>815</v>
      </c>
      <c r="R18" s="20">
        <f>R27+'V.36 სპ.ღ'!R27+'V.40 სპ'!R27+'V.41 სპ'!R9+'V.42 სპ'!R27</f>
        <v>0</v>
      </c>
      <c r="S18" s="20">
        <f>S27+'V.36 სპ.ღ'!S27+'V.40 სპ'!S27+'V.41 სპ'!S9+'V.42 სპ'!S27</f>
        <v>0</v>
      </c>
      <c r="T18" s="20">
        <f>T27+'V.36 სპ.ღ'!T27+'V.40 სპ'!T27+'V.41 სპ'!T9+'V.42 სპ'!T27</f>
        <v>8</v>
      </c>
      <c r="U18" s="20">
        <f>U27+'V.36 სპ.ღ'!U27+'V.40 სპ'!U27+'V.41 სპ'!U9+'V.42 სპ'!U27</f>
        <v>164.9</v>
      </c>
      <c r="V18" s="20">
        <f>V27+'V.36 სპ.ღ'!V27+'V.40 სპ'!V27+'V.41 სპ'!V9+'V.42 სპ'!V27</f>
        <v>0</v>
      </c>
      <c r="W18" s="18"/>
    </row>
    <row r="19" spans="1:23" ht="12.75" customHeight="1" x14ac:dyDescent="0.2">
      <c r="A19" s="26"/>
      <c r="B19" s="21" t="s">
        <v>24</v>
      </c>
      <c r="C19" s="20">
        <f t="shared" si="5"/>
        <v>0</v>
      </c>
      <c r="D19" s="20">
        <f t="shared" si="6"/>
        <v>0</v>
      </c>
      <c r="E19" s="20">
        <f>E28+'V.36 სპ.ღ'!E28+'V.40 სპ'!E28+'V.41 სპ'!E10+'V.42 სპ'!E28</f>
        <v>0</v>
      </c>
      <c r="F19" s="20">
        <f t="shared" si="7"/>
        <v>0</v>
      </c>
      <c r="G19" s="20">
        <f>G28+'V.36 სპ.ღ'!G28+'V.40 სპ'!G28+'V.41 სპ'!G10+'V.42 სპ'!G28</f>
        <v>0</v>
      </c>
      <c r="H19" s="20">
        <f>H28+'V.36 სპ.ღ'!H28+'V.40 სპ'!H28+'V.41 სპ'!H10+'V.42 სპ'!H28</f>
        <v>0</v>
      </c>
      <c r="I19" s="20">
        <f>I28+'V.36 სპ.ღ'!I28+'V.40 სპ'!I28+'V.41 სპ'!I10+'V.42 სპ'!I28</f>
        <v>0</v>
      </c>
      <c r="J19" s="20">
        <f>J28+'V.36 სპ.ღ'!J28+'V.40 სპ'!J28+'V.41 სპ'!J10+'V.42 სპ'!J28</f>
        <v>0</v>
      </c>
      <c r="K19" s="20">
        <f>K28+'V.36 სპ.ღ'!K28+'V.40 სპ'!K28+'V.41 სპ'!K10+'V.42 სპ'!K28</f>
        <v>0</v>
      </c>
      <c r="L19" s="20">
        <f>L28+'V.36 სპ.ღ'!L28+'V.40 სპ'!L28+'V.41 სპ'!L10+'V.42 სპ'!L28</f>
        <v>0</v>
      </c>
      <c r="M19" s="20">
        <f>M28+'V.36 სპ.ღ'!M28+'V.40 სპ'!M28+'V.41 სპ'!M10+'V.42 სპ'!M28</f>
        <v>0</v>
      </c>
      <c r="N19" s="20">
        <f>N28+'V.36 სპ.ღ'!N28+'V.40 სპ'!N28+'V.41 სპ'!N10+'V.42 სპ'!N28</f>
        <v>0</v>
      </c>
      <c r="O19" s="20">
        <f>O28+'V.36 სპ.ღ'!O28+'V.40 სპ'!O28+'V.41 სპ'!O10+'V.42 სპ'!O28</f>
        <v>0</v>
      </c>
      <c r="P19" s="20">
        <f>P28+'V.36 სპ.ღ'!P28+'V.40 სპ'!P28+'V.41 სპ'!P10+'V.42 სპ'!P28</f>
        <v>0</v>
      </c>
      <c r="Q19" s="20">
        <f>Q28+'V.36 სპ.ღ'!Q28+'V.40 სპ'!Q28+'V.41 სპ'!Q10+'V.42 სპ'!Q28</f>
        <v>0</v>
      </c>
      <c r="R19" s="20">
        <f>R28+'V.36 სპ.ღ'!R28+'V.40 სპ'!R28+'V.41 სპ'!R10+'V.42 სპ'!R28</f>
        <v>0</v>
      </c>
      <c r="S19" s="20">
        <f>S28+'V.36 სპ.ღ'!S28+'V.40 სპ'!S28+'V.41 სპ'!S10+'V.42 სპ'!S28</f>
        <v>0</v>
      </c>
      <c r="T19" s="20">
        <f>T28+'V.36 სპ.ღ'!T28+'V.40 სპ'!T28+'V.41 სპ'!T10+'V.42 სპ'!T28</f>
        <v>0</v>
      </c>
      <c r="U19" s="20">
        <f>U28+'V.36 სპ.ღ'!U28+'V.40 სპ'!U28+'V.41 სპ'!U10+'V.42 სპ'!U28</f>
        <v>0</v>
      </c>
      <c r="V19" s="20">
        <f>V28+'V.36 სპ.ღ'!V28+'V.40 სპ'!V28+'V.41 სპ'!V10+'V.42 სპ'!V28</f>
        <v>0</v>
      </c>
      <c r="W19" s="18"/>
    </row>
    <row r="20" spans="1:23" ht="12.75" customHeight="1" x14ac:dyDescent="0.2">
      <c r="A20" s="26"/>
      <c r="B20" s="21" t="s">
        <v>25</v>
      </c>
      <c r="C20" s="20">
        <f t="shared" si="5"/>
        <v>539.19999999999993</v>
      </c>
      <c r="D20" s="20">
        <f t="shared" si="6"/>
        <v>-83.600000000000009</v>
      </c>
      <c r="E20" s="20">
        <f>E29+'V.36 სპ.ღ'!E29+'V.40 სპ'!E29+'V.41 სპ'!E11+'V.42 სპ'!E29</f>
        <v>0</v>
      </c>
      <c r="F20" s="20">
        <f t="shared" si="7"/>
        <v>0</v>
      </c>
      <c r="G20" s="20">
        <f>G29+'V.36 სპ.ღ'!G29+'V.40 სპ'!G29+'V.41 სპ'!G11+'V.42 სპ'!G29</f>
        <v>0</v>
      </c>
      <c r="H20" s="20">
        <f>H29+'V.36 სპ.ღ'!H29+'V.40 სპ'!H29+'V.41 სპ'!H11+'V.42 სპ'!H29</f>
        <v>0</v>
      </c>
      <c r="I20" s="20">
        <f>I29+'V.36 სპ.ღ'!I29+'V.40 სპ'!I29+'V.41 სპ'!I11+'V.42 სპ'!I29</f>
        <v>0</v>
      </c>
      <c r="J20" s="20">
        <f>J29+'V.36 სპ.ღ'!J29+'V.40 სპ'!J29+'V.41 სპ'!J11+'V.42 სპ'!J29</f>
        <v>0</v>
      </c>
      <c r="K20" s="20">
        <f>K29+'V.36 სპ.ღ'!K29+'V.40 სპ'!K29+'V.41 სპ'!K11+'V.42 სპ'!K29</f>
        <v>0</v>
      </c>
      <c r="L20" s="20">
        <f>L29+'V.36 სპ.ღ'!L29+'V.40 სპ'!L29+'V.41 სპ'!L11+'V.42 სპ'!L29</f>
        <v>0</v>
      </c>
      <c r="M20" s="20">
        <f>M29+'V.36 სპ.ღ'!M29+'V.40 სპ'!M29+'V.41 სპ'!M11+'V.42 სპ'!M29</f>
        <v>0</v>
      </c>
      <c r="N20" s="20">
        <f>N29+'V.36 სპ.ღ'!N29+'V.40 სპ'!N29+'V.41 სპ'!N11+'V.42 სპ'!N29</f>
        <v>0</v>
      </c>
      <c r="O20" s="20">
        <f>O29+'V.36 სპ.ღ'!O29+'V.40 სპ'!O29+'V.41 სპ'!O11+'V.42 სპ'!O29</f>
        <v>0</v>
      </c>
      <c r="P20" s="20">
        <f>P29+'V.36 სპ.ღ'!P29+'V.40 სპ'!P29+'V.41 სპ'!P11+'V.42 სპ'!P29</f>
        <v>0</v>
      </c>
      <c r="Q20" s="20">
        <f>Q29+'V.36 სპ.ღ'!Q29+'V.40 სპ'!Q29+'V.41 სპ'!Q11+'V.42 სპ'!Q29</f>
        <v>-82.4</v>
      </c>
      <c r="R20" s="20">
        <f>R29+'V.36 სპ.ღ'!R29+'V.40 სპ'!R29+'V.41 სპ'!R11+'V.42 სპ'!R29</f>
        <v>0</v>
      </c>
      <c r="S20" s="20">
        <f>S29+'V.36 სპ.ღ'!S29+'V.40 სპ'!S29+'V.41 სპ'!S11+'V.42 სპ'!S29</f>
        <v>0</v>
      </c>
      <c r="T20" s="20">
        <f>T29+'V.36 სპ.ღ'!T29+'V.40 სპ'!T29+'V.41 სპ'!T11+'V.42 სპ'!T29</f>
        <v>-1.2</v>
      </c>
      <c r="U20" s="20">
        <f>U29+'V.36 სპ.ღ'!U29+'V.40 სპ'!U29+'V.41 სპ'!U11+'V.42 სპ'!U29</f>
        <v>622.79999999999995</v>
      </c>
      <c r="V20" s="20">
        <f>V29+'V.36 სპ.ღ'!V29+'V.40 სპ'!V29+'V.41 სპ'!V11+'V.42 სპ'!V29</f>
        <v>0</v>
      </c>
      <c r="W20" s="18"/>
    </row>
    <row r="21" spans="1:23" ht="12.75" customHeight="1" x14ac:dyDescent="0.2">
      <c r="A21" s="26"/>
      <c r="B21" s="22" t="s">
        <v>38</v>
      </c>
      <c r="C21" s="20">
        <f t="shared" si="5"/>
        <v>148.5</v>
      </c>
      <c r="D21" s="20">
        <f t="shared" si="6"/>
        <v>8.5</v>
      </c>
      <c r="E21" s="20">
        <f>E30+'V.36 სპ.ღ'!E30+'V.40 სპ'!E30+'V.41 სპ'!E12+'V.42 სპ'!E30</f>
        <v>0</v>
      </c>
      <c r="F21" s="20">
        <f t="shared" si="7"/>
        <v>0</v>
      </c>
      <c r="G21" s="20">
        <f>G30+'V.36 სპ.ღ'!G30+'V.40 სპ'!G30+'V.41 სპ'!G12+'V.42 სპ'!G30</f>
        <v>0</v>
      </c>
      <c r="H21" s="20">
        <f>H30+'V.36 სპ.ღ'!H30+'V.40 სპ'!H30+'V.41 სპ'!H12+'V.42 სპ'!H30</f>
        <v>0</v>
      </c>
      <c r="I21" s="20">
        <f>I30+'V.36 სპ.ღ'!I30+'V.40 სპ'!I30+'V.41 სპ'!I12+'V.42 სპ'!I30</f>
        <v>0</v>
      </c>
      <c r="J21" s="20">
        <f>J30+'V.36 სპ.ღ'!J30+'V.40 სპ'!J30+'V.41 სპ'!J12+'V.42 სპ'!J30</f>
        <v>0</v>
      </c>
      <c r="K21" s="20">
        <f>K30+'V.36 სპ.ღ'!K30+'V.40 სპ'!K30+'V.41 სპ'!K12+'V.42 სპ'!K30</f>
        <v>0</v>
      </c>
      <c r="L21" s="20">
        <f>L30+'V.36 სპ.ღ'!L30+'V.40 სპ'!L30+'V.41 სპ'!L12+'V.42 სპ'!L30</f>
        <v>0</v>
      </c>
      <c r="M21" s="20">
        <f>M30+'V.36 სპ.ღ'!M30+'V.40 სპ'!M30+'V.41 სპ'!M12+'V.42 სპ'!M30</f>
        <v>0</v>
      </c>
      <c r="N21" s="20">
        <f>N30+'V.36 სპ.ღ'!N30+'V.40 სპ'!N30+'V.41 სპ'!N12+'V.42 სპ'!N30</f>
        <v>0</v>
      </c>
      <c r="O21" s="20">
        <f>O30+'V.36 სპ.ღ'!O30+'V.40 სპ'!O30+'V.41 სპ'!O12+'V.42 სპ'!O30</f>
        <v>0</v>
      </c>
      <c r="P21" s="20">
        <f>P30+'V.36 სპ.ღ'!P30+'V.40 სპ'!P30+'V.41 სპ'!P12+'V.42 სპ'!P30</f>
        <v>0</v>
      </c>
      <c r="Q21" s="20">
        <f>Q30+'V.36 სპ.ღ'!Q30+'V.40 სპ'!Q30+'V.41 სპ'!Q12+'V.42 სპ'!Q30</f>
        <v>8.5</v>
      </c>
      <c r="R21" s="20">
        <f>R30+'V.36 სპ.ღ'!R30+'V.40 სპ'!R30+'V.41 სპ'!R12+'V.42 სპ'!R30</f>
        <v>0</v>
      </c>
      <c r="S21" s="20">
        <f>S30+'V.36 სპ.ღ'!S30+'V.40 სპ'!S30+'V.41 სპ'!S12+'V.42 სპ'!S30</f>
        <v>0</v>
      </c>
      <c r="T21" s="20">
        <f>T30+'V.36 სპ.ღ'!T30+'V.40 სპ'!T30+'V.41 სპ'!T12+'V.42 სპ'!T30</f>
        <v>0</v>
      </c>
      <c r="U21" s="20">
        <f>U30+'V.36 სპ.ღ'!U30+'V.40 სპ'!U30+'V.41 სპ'!U12+'V.42 სპ'!U30</f>
        <v>140</v>
      </c>
      <c r="V21" s="20">
        <f>V30+'V.36 სპ.ღ'!V30+'V.40 სპ'!V30+'V.41 სპ'!V12+'V.42 სპ'!V30</f>
        <v>0</v>
      </c>
      <c r="W21" s="18"/>
    </row>
    <row r="22" spans="1:23" ht="12.75" customHeight="1" x14ac:dyDescent="0.2">
      <c r="A22" s="26"/>
      <c r="B22" s="22" t="s">
        <v>26</v>
      </c>
      <c r="C22" s="20">
        <f t="shared" si="5"/>
        <v>1675.6</v>
      </c>
      <c r="D22" s="20">
        <f t="shared" si="6"/>
        <v>747.9</v>
      </c>
      <c r="E22" s="20">
        <f>E18+E19+E20+E21</f>
        <v>0</v>
      </c>
      <c r="F22" s="20">
        <f t="shared" si="7"/>
        <v>0</v>
      </c>
      <c r="G22" s="20">
        <f t="shared" ref="G22:V22" si="8">G18+G19+G20+G21</f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20">
        <f t="shared" si="8"/>
        <v>0</v>
      </c>
      <c r="N22" s="20">
        <f t="shared" si="8"/>
        <v>0</v>
      </c>
      <c r="O22" s="20">
        <f t="shared" si="8"/>
        <v>0</v>
      </c>
      <c r="P22" s="20">
        <f t="shared" si="8"/>
        <v>0</v>
      </c>
      <c r="Q22" s="20">
        <f t="shared" si="8"/>
        <v>741.1</v>
      </c>
      <c r="R22" s="20">
        <f t="shared" si="8"/>
        <v>0</v>
      </c>
      <c r="S22" s="20">
        <f t="shared" si="8"/>
        <v>0</v>
      </c>
      <c r="T22" s="20">
        <f t="shared" si="8"/>
        <v>6.8</v>
      </c>
      <c r="U22" s="20">
        <f t="shared" si="8"/>
        <v>927.69999999999993</v>
      </c>
      <c r="V22" s="20">
        <f t="shared" si="8"/>
        <v>0</v>
      </c>
      <c r="W22" s="18"/>
    </row>
    <row r="23" spans="1:23" ht="12.75" customHeight="1" x14ac:dyDescent="0.2">
      <c r="A23" s="26"/>
      <c r="B23" s="21" t="s">
        <v>27</v>
      </c>
      <c r="C23" s="20">
        <f t="shared" si="5"/>
        <v>857.59999999999991</v>
      </c>
      <c r="D23" s="20">
        <f t="shared" si="6"/>
        <v>680.9</v>
      </c>
      <c r="E23" s="20">
        <f>E32+'V.36 სპ.ღ'!E32+'V.40 სპ'!E32+'V.41 სპ'!E14+'V.42 სპ'!E32</f>
        <v>0</v>
      </c>
      <c r="F23" s="20">
        <f t="shared" si="7"/>
        <v>0</v>
      </c>
      <c r="G23" s="20">
        <f>G32+'V.36 სპ.ღ'!G32+'V.40 სპ'!G32+'V.41 სპ'!G14+'V.42 სპ'!G32</f>
        <v>0</v>
      </c>
      <c r="H23" s="20">
        <f>H32+'V.36 სპ.ღ'!H32+'V.40 სპ'!H32+'V.41 სპ'!H14+'V.42 სპ'!H32</f>
        <v>0</v>
      </c>
      <c r="I23" s="20">
        <f>I32+'V.36 სპ.ღ'!I32+'V.40 სპ'!I32+'V.41 სპ'!I14+'V.42 სპ'!I32</f>
        <v>0</v>
      </c>
      <c r="J23" s="20">
        <f>J32+'V.36 სპ.ღ'!J32+'V.40 სპ'!J32+'V.41 სპ'!J14+'V.42 სპ'!J32</f>
        <v>0</v>
      </c>
      <c r="K23" s="20">
        <f>K32+'V.36 სპ.ღ'!K32+'V.40 სპ'!K32+'V.41 სპ'!K14+'V.42 სპ'!K32</f>
        <v>0</v>
      </c>
      <c r="L23" s="20">
        <f>L32+'V.36 სპ.ღ'!L32+'V.40 სპ'!L32+'V.41 სპ'!L14+'V.42 სპ'!L32</f>
        <v>0</v>
      </c>
      <c r="M23" s="20">
        <f>M32+'V.36 სპ.ღ'!M32+'V.40 სპ'!M32+'V.41 სპ'!M14+'V.42 სპ'!M32</f>
        <v>0</v>
      </c>
      <c r="N23" s="20">
        <f>N32+'V.36 სპ.ღ'!N32+'V.40 სპ'!N32+'V.41 სპ'!N14+'V.42 სპ'!N32</f>
        <v>0</v>
      </c>
      <c r="O23" s="20">
        <f>O32+'V.36 სპ.ღ'!O32+'V.40 სპ'!O32+'V.41 სპ'!O14+'V.42 სპ'!O32</f>
        <v>0</v>
      </c>
      <c r="P23" s="20">
        <f>P32+'V.36 სპ.ღ'!P32+'V.40 სპ'!P32+'V.41 სპ'!P14+'V.42 სპ'!P32</f>
        <v>0</v>
      </c>
      <c r="Q23" s="20">
        <f>Q32+'V.36 სპ.ღ'!Q32+'V.40 სპ'!Q32+'V.41 სპ'!Q14+'V.42 სპ'!Q32</f>
        <v>674.19999999999993</v>
      </c>
      <c r="R23" s="20">
        <f>R32+'V.36 სპ.ღ'!R32+'V.40 სპ'!R32+'V.41 სპ'!R14+'V.42 სპ'!R32</f>
        <v>0</v>
      </c>
      <c r="S23" s="20">
        <f>S32+'V.36 სპ.ღ'!S32+'V.40 სპ'!S32+'V.41 სპ'!S14+'V.42 სპ'!S32</f>
        <v>0</v>
      </c>
      <c r="T23" s="20">
        <f>T32+'V.36 სპ.ღ'!T32+'V.40 სპ'!T32+'V.41 სპ'!T14+'V.42 სპ'!T32</f>
        <v>6.7</v>
      </c>
      <c r="U23" s="20">
        <f>U32+'V.36 სპ.ღ'!U32+'V.40 სპ'!U32+'V.41 სპ'!U14+'V.42 სპ'!U32</f>
        <v>176.7</v>
      </c>
      <c r="V23" s="20">
        <f>V32+'V.36 სპ.ღ'!V32+'V.40 სპ'!V32+'V.41 სპ'!V14+'V.42 სპ'!V32</f>
        <v>0</v>
      </c>
      <c r="W23" s="18"/>
    </row>
    <row r="24" spans="1:23" ht="11.25" customHeight="1" x14ac:dyDescent="0.2">
      <c r="A24" s="26"/>
      <c r="B24" s="21" t="s">
        <v>28</v>
      </c>
      <c r="C24" s="20">
        <f t="shared" ref="C24:V24" si="9">C23-C22</f>
        <v>-818</v>
      </c>
      <c r="D24" s="20">
        <f t="shared" si="9"/>
        <v>-67</v>
      </c>
      <c r="E24" s="20">
        <f t="shared" si="9"/>
        <v>0</v>
      </c>
      <c r="F24" s="20">
        <f t="shared" si="9"/>
        <v>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0</v>
      </c>
      <c r="P24" s="20">
        <f t="shared" si="9"/>
        <v>0</v>
      </c>
      <c r="Q24" s="20">
        <f t="shared" si="9"/>
        <v>-66.900000000000091</v>
      </c>
      <c r="R24" s="20">
        <f t="shared" si="9"/>
        <v>0</v>
      </c>
      <c r="S24" s="20">
        <f t="shared" si="9"/>
        <v>0</v>
      </c>
      <c r="T24" s="20">
        <f t="shared" si="9"/>
        <v>-9.9999999999999645E-2</v>
      </c>
      <c r="U24" s="20">
        <f t="shared" si="9"/>
        <v>-751</v>
      </c>
      <c r="V24" s="20">
        <f t="shared" si="9"/>
        <v>0</v>
      </c>
      <c r="W24" s="18"/>
    </row>
    <row r="25" spans="1:23" ht="12" customHeight="1" x14ac:dyDescent="0.2">
      <c r="A25" s="26"/>
      <c r="B25" s="21" t="s">
        <v>29</v>
      </c>
      <c r="C25" s="20">
        <f>C23/C22*100</f>
        <v>51.181666268799233</v>
      </c>
      <c r="D25" s="20">
        <f>D23/D22*100</f>
        <v>91.041583099344834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>
        <f>Q23/Q22*100</f>
        <v>90.972878154095255</v>
      </c>
      <c r="R25" s="9"/>
      <c r="S25" s="20"/>
      <c r="T25" s="20">
        <f>T23/T22*100</f>
        <v>98.529411764705884</v>
      </c>
      <c r="U25" s="20">
        <f>U23/U22*100</f>
        <v>19.047105745391828</v>
      </c>
      <c r="V25" s="9"/>
    </row>
    <row r="26" spans="1:23" ht="23.25" customHeight="1" x14ac:dyDescent="0.2">
      <c r="A26" s="26">
        <v>1.1000000000000001</v>
      </c>
      <c r="B26" s="16" t="s">
        <v>122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3" ht="13.5" customHeight="1" x14ac:dyDescent="0.2">
      <c r="A27" s="26"/>
      <c r="B27" s="21" t="s">
        <v>23</v>
      </c>
      <c r="C27" s="20">
        <f t="shared" ref="C27:C32" si="10">D27+U27+V27</f>
        <v>131.69999999999999</v>
      </c>
      <c r="D27" s="20">
        <f t="shared" ref="D27:D32" si="11">E27+F27+P27+Q27+R27+S27+T27</f>
        <v>131.69999999999999</v>
      </c>
      <c r="E27" s="20">
        <f>'V.36 სპ.ღ'!E9+'V.36 სპ.ღ'!E18</f>
        <v>0</v>
      </c>
      <c r="F27" s="20">
        <f t="shared" ref="F27:F32" si="12">G27+H27+I27+J27+K27+L27+M27+N27+O27</f>
        <v>0</v>
      </c>
      <c r="G27" s="20">
        <f>'V.36 სპ.ღ'!G9+'V.36 სპ.ღ'!G18</f>
        <v>0</v>
      </c>
      <c r="H27" s="20">
        <f>'V.36 სპ.ღ'!H9+'V.36 სპ.ღ'!H18</f>
        <v>0</v>
      </c>
      <c r="I27" s="20">
        <f>'V.36 სპ.ღ'!I9+'V.36 სპ.ღ'!I18</f>
        <v>0</v>
      </c>
      <c r="J27" s="20">
        <f>'V.36 სპ.ღ'!J9+'V.36 სპ.ღ'!J18</f>
        <v>0</v>
      </c>
      <c r="K27" s="20">
        <f>'V.36 სპ.ღ'!K9+'V.36 სპ.ღ'!K18</f>
        <v>0</v>
      </c>
      <c r="L27" s="20">
        <f>'V.36 სპ.ღ'!L9+'V.36 სპ.ღ'!L18</f>
        <v>0</v>
      </c>
      <c r="M27" s="20">
        <f>'V.36 სპ.ღ'!M9+'V.36 სპ.ღ'!M18</f>
        <v>0</v>
      </c>
      <c r="N27" s="20">
        <f>'V.36 სპ.ღ'!N9+'V.36 სპ.ღ'!N18</f>
        <v>0</v>
      </c>
      <c r="O27" s="20">
        <f>'V.36 სპ.ღ'!O9+'V.36 სპ.ღ'!O18</f>
        <v>0</v>
      </c>
      <c r="P27" s="20">
        <f>'V.36 სპ.ღ'!P9+'V.36 სპ.ღ'!P18</f>
        <v>0</v>
      </c>
      <c r="Q27" s="20">
        <f>'V.36 სპ.ღ'!Q9+'V.36 სპ.ღ'!Q18</f>
        <v>131.69999999999999</v>
      </c>
      <c r="R27" s="20">
        <f>'V.36 სპ.ღ'!R9+'V.36 სპ.ღ'!R18</f>
        <v>0</v>
      </c>
      <c r="S27" s="20">
        <f>'V.36 სპ.ღ'!S9+'V.36 სპ.ღ'!S18</f>
        <v>0</v>
      </c>
      <c r="T27" s="20">
        <f>'V.36 სპ.ღ'!T9+'V.36 სპ.ღ'!T18</f>
        <v>0</v>
      </c>
      <c r="U27" s="20">
        <f>'V.36 სპ.ღ'!U9+'V.36 სპ.ღ'!U18</f>
        <v>0</v>
      </c>
      <c r="V27" s="20">
        <f>'V.36 სპ.ღ'!V9+'V.36 სპ.ღ'!V18</f>
        <v>0</v>
      </c>
    </row>
    <row r="28" spans="1:23" ht="13.5" customHeight="1" x14ac:dyDescent="0.2">
      <c r="A28" s="26"/>
      <c r="B28" s="21" t="s">
        <v>24</v>
      </c>
      <c r="C28" s="20">
        <f t="shared" si="10"/>
        <v>0</v>
      </c>
      <c r="D28" s="20">
        <f t="shared" si="11"/>
        <v>0</v>
      </c>
      <c r="E28" s="20">
        <f>'V.36 სპ.ღ'!E10+'V.36 სპ.ღ'!E19</f>
        <v>0</v>
      </c>
      <c r="F28" s="20">
        <f t="shared" si="12"/>
        <v>0</v>
      </c>
      <c r="G28" s="20">
        <f>'V.36 სპ.ღ'!G10+'V.36 სპ.ღ'!G19</f>
        <v>0</v>
      </c>
      <c r="H28" s="20">
        <f>'V.36 სპ.ღ'!H10+'V.36 სპ.ღ'!H19</f>
        <v>0</v>
      </c>
      <c r="I28" s="20">
        <f>'V.36 სპ.ღ'!I10+'V.36 სპ.ღ'!I19</f>
        <v>0</v>
      </c>
      <c r="J28" s="20">
        <f>'V.36 სპ.ღ'!J10+'V.36 სპ.ღ'!J19</f>
        <v>0</v>
      </c>
      <c r="K28" s="20">
        <f>'V.36 სპ.ღ'!K10+'V.36 სპ.ღ'!K19</f>
        <v>0</v>
      </c>
      <c r="L28" s="20">
        <f>'V.36 სპ.ღ'!L10+'V.36 სპ.ღ'!L19</f>
        <v>0</v>
      </c>
      <c r="M28" s="20">
        <f>'V.36 სპ.ღ'!M10+'V.36 სპ.ღ'!M19</f>
        <v>0</v>
      </c>
      <c r="N28" s="20">
        <f>'V.36 სპ.ღ'!N10+'V.36 სპ.ღ'!N19</f>
        <v>0</v>
      </c>
      <c r="O28" s="20">
        <f>'V.36 სპ.ღ'!O10+'V.36 სპ.ღ'!O19</f>
        <v>0</v>
      </c>
      <c r="P28" s="20">
        <f>'V.36 სპ.ღ'!P10+'V.36 სპ.ღ'!P19</f>
        <v>0</v>
      </c>
      <c r="Q28" s="20">
        <f>'V.36 სპ.ღ'!Q10+'V.36 სპ.ღ'!Q19</f>
        <v>0</v>
      </c>
      <c r="R28" s="20">
        <f>'V.36 სპ.ღ'!R10+'V.36 სპ.ღ'!R19</f>
        <v>0</v>
      </c>
      <c r="S28" s="20">
        <f>'V.36 სპ.ღ'!S10+'V.36 სპ.ღ'!S19</f>
        <v>0</v>
      </c>
      <c r="T28" s="20">
        <f>'V.36 სპ.ღ'!T10+'V.36 სპ.ღ'!T19</f>
        <v>0</v>
      </c>
      <c r="U28" s="20">
        <f>'V.36 სპ.ღ'!U10+'V.36 სპ.ღ'!U19</f>
        <v>0</v>
      </c>
      <c r="V28" s="20">
        <f>'V.36 სპ.ღ'!V10+'V.36 სპ.ღ'!V19</f>
        <v>0</v>
      </c>
    </row>
    <row r="29" spans="1:23" ht="13.5" customHeight="1" x14ac:dyDescent="0.2">
      <c r="A29" s="26"/>
      <c r="B29" s="21" t="s">
        <v>25</v>
      </c>
      <c r="C29" s="20">
        <f t="shared" si="10"/>
        <v>0</v>
      </c>
      <c r="D29" s="20">
        <f t="shared" si="11"/>
        <v>0</v>
      </c>
      <c r="E29" s="20">
        <f>'V.36 სპ.ღ'!E11+'V.36 სპ.ღ'!E20</f>
        <v>0</v>
      </c>
      <c r="F29" s="20">
        <f t="shared" si="12"/>
        <v>0</v>
      </c>
      <c r="G29" s="20">
        <f>'V.36 სპ.ღ'!G11+'V.36 სპ.ღ'!G20</f>
        <v>0</v>
      </c>
      <c r="H29" s="20">
        <f>'V.36 სპ.ღ'!H11+'V.36 სპ.ღ'!H20</f>
        <v>0</v>
      </c>
      <c r="I29" s="20">
        <f>'V.36 სპ.ღ'!I11+'V.36 სპ.ღ'!I20</f>
        <v>0</v>
      </c>
      <c r="J29" s="20">
        <f>'V.36 სპ.ღ'!J11+'V.36 სპ.ღ'!J20</f>
        <v>0</v>
      </c>
      <c r="K29" s="20">
        <f>'V.36 სპ.ღ'!K11+'V.36 სპ.ღ'!K20</f>
        <v>0</v>
      </c>
      <c r="L29" s="20">
        <f>'V.36 სპ.ღ'!L11+'V.36 სპ.ღ'!L20</f>
        <v>0</v>
      </c>
      <c r="M29" s="20">
        <f>'V.36 სპ.ღ'!M11+'V.36 სპ.ღ'!M20</f>
        <v>0</v>
      </c>
      <c r="N29" s="20">
        <f>'V.36 სპ.ღ'!N11+'V.36 სპ.ღ'!N20</f>
        <v>0</v>
      </c>
      <c r="O29" s="20">
        <f>'V.36 სპ.ღ'!O11+'V.36 სპ.ღ'!O20</f>
        <v>0</v>
      </c>
      <c r="P29" s="20">
        <f>'V.36 სპ.ღ'!P11+'V.36 სპ.ღ'!P20</f>
        <v>0</v>
      </c>
      <c r="Q29" s="20">
        <f>'V.36 სპ.ღ'!Q11+'V.36 სპ.ღ'!Q20</f>
        <v>0</v>
      </c>
      <c r="R29" s="20">
        <f>'V.36 სპ.ღ'!R11+'V.36 სპ.ღ'!R20</f>
        <v>0</v>
      </c>
      <c r="S29" s="20">
        <f>'V.36 სპ.ღ'!S11+'V.36 სპ.ღ'!S20</f>
        <v>0</v>
      </c>
      <c r="T29" s="20">
        <f>'V.36 სპ.ღ'!T11+'V.36 სპ.ღ'!T20</f>
        <v>0</v>
      </c>
      <c r="U29" s="20">
        <f>'V.36 სპ.ღ'!U11+'V.36 სპ.ღ'!U20</f>
        <v>0</v>
      </c>
      <c r="V29" s="20">
        <f>'V.36 სპ.ღ'!V11+'V.36 სპ.ღ'!V20</f>
        <v>0</v>
      </c>
    </row>
    <row r="30" spans="1:23" ht="13.5" customHeight="1" x14ac:dyDescent="0.2">
      <c r="A30" s="26"/>
      <c r="B30" s="22" t="s">
        <v>38</v>
      </c>
      <c r="C30" s="20">
        <f t="shared" si="10"/>
        <v>0</v>
      </c>
      <c r="D30" s="20">
        <f t="shared" si="11"/>
        <v>0</v>
      </c>
      <c r="E30" s="20">
        <f>'V.36 სპ.ღ'!E12+'V.36 სპ.ღ'!E21</f>
        <v>0</v>
      </c>
      <c r="F30" s="20">
        <f t="shared" si="12"/>
        <v>0</v>
      </c>
      <c r="G30" s="20">
        <f>'V.36 სპ.ღ'!G12+'V.36 სპ.ღ'!G21</f>
        <v>0</v>
      </c>
      <c r="H30" s="20">
        <f>'V.36 სპ.ღ'!H12+'V.36 სპ.ღ'!H21</f>
        <v>0</v>
      </c>
      <c r="I30" s="20">
        <f>'V.36 სპ.ღ'!I12+'V.36 სპ.ღ'!I21</f>
        <v>0</v>
      </c>
      <c r="J30" s="20">
        <f>'V.36 სპ.ღ'!J12+'V.36 სპ.ღ'!J21</f>
        <v>0</v>
      </c>
      <c r="K30" s="20">
        <f>'V.36 სპ.ღ'!K12+'V.36 სპ.ღ'!K21</f>
        <v>0</v>
      </c>
      <c r="L30" s="20">
        <f>'V.36 სპ.ღ'!L12+'V.36 სპ.ღ'!L21</f>
        <v>0</v>
      </c>
      <c r="M30" s="20">
        <f>'V.36 სპ.ღ'!M12+'V.36 სპ.ღ'!M21</f>
        <v>0</v>
      </c>
      <c r="N30" s="20">
        <f>'V.36 სპ.ღ'!N12+'V.36 სპ.ღ'!N21</f>
        <v>0</v>
      </c>
      <c r="O30" s="20">
        <f>'V.36 სპ.ღ'!O12+'V.36 სპ.ღ'!O21</f>
        <v>0</v>
      </c>
      <c r="P30" s="20">
        <f>'V.36 სპ.ღ'!P12+'V.36 სპ.ღ'!P21</f>
        <v>0</v>
      </c>
      <c r="Q30" s="20">
        <f>'V.36 სპ.ღ'!Q12+'V.36 სპ.ღ'!Q21</f>
        <v>0</v>
      </c>
      <c r="R30" s="20">
        <f>'V.36 სპ.ღ'!R12+'V.36 სპ.ღ'!R21</f>
        <v>0</v>
      </c>
      <c r="S30" s="20">
        <f>'V.36 სპ.ღ'!S12+'V.36 სპ.ღ'!S21</f>
        <v>0</v>
      </c>
      <c r="T30" s="20">
        <f>'V.36 სპ.ღ'!T12+'V.36 სპ.ღ'!T21</f>
        <v>0</v>
      </c>
      <c r="U30" s="20">
        <f>'V.36 სპ.ღ'!U12+'V.36 სპ.ღ'!U21</f>
        <v>0</v>
      </c>
      <c r="V30" s="20">
        <f>'V.36 სპ.ღ'!V12+'V.36 სპ.ღ'!V21</f>
        <v>0</v>
      </c>
    </row>
    <row r="31" spans="1:23" ht="13.5" customHeight="1" x14ac:dyDescent="0.2">
      <c r="A31" s="26"/>
      <c r="B31" s="22" t="s">
        <v>26</v>
      </c>
      <c r="C31" s="20">
        <f t="shared" si="10"/>
        <v>131.69999999999999</v>
      </c>
      <c r="D31" s="20">
        <f t="shared" si="11"/>
        <v>131.69999999999999</v>
      </c>
      <c r="E31" s="20">
        <f>E27+E28+E29+E30</f>
        <v>0</v>
      </c>
      <c r="F31" s="20">
        <f t="shared" si="12"/>
        <v>0</v>
      </c>
      <c r="G31" s="20">
        <f t="shared" ref="G31:V31" si="13">G27+G28+G29+G30</f>
        <v>0</v>
      </c>
      <c r="H31" s="20">
        <f t="shared" si="13"/>
        <v>0</v>
      </c>
      <c r="I31" s="20">
        <f t="shared" si="13"/>
        <v>0</v>
      </c>
      <c r="J31" s="20">
        <f t="shared" si="13"/>
        <v>0</v>
      </c>
      <c r="K31" s="20">
        <f t="shared" si="13"/>
        <v>0</v>
      </c>
      <c r="L31" s="20">
        <f t="shared" si="13"/>
        <v>0</v>
      </c>
      <c r="M31" s="20">
        <f t="shared" si="13"/>
        <v>0</v>
      </c>
      <c r="N31" s="20">
        <f t="shared" si="13"/>
        <v>0</v>
      </c>
      <c r="O31" s="20">
        <f t="shared" si="13"/>
        <v>0</v>
      </c>
      <c r="P31" s="20">
        <f t="shared" si="13"/>
        <v>0</v>
      </c>
      <c r="Q31" s="20">
        <f t="shared" si="13"/>
        <v>131.69999999999999</v>
      </c>
      <c r="R31" s="20">
        <f t="shared" si="13"/>
        <v>0</v>
      </c>
      <c r="S31" s="20">
        <f t="shared" si="13"/>
        <v>0</v>
      </c>
      <c r="T31" s="20">
        <f t="shared" si="13"/>
        <v>0</v>
      </c>
      <c r="U31" s="20">
        <f t="shared" si="13"/>
        <v>0</v>
      </c>
      <c r="V31" s="20">
        <f t="shared" si="13"/>
        <v>0</v>
      </c>
    </row>
    <row r="32" spans="1:23" ht="13.5" customHeight="1" x14ac:dyDescent="0.2">
      <c r="A32" s="26"/>
      <c r="B32" s="21" t="s">
        <v>27</v>
      </c>
      <c r="C32" s="20">
        <f t="shared" si="10"/>
        <v>84.9</v>
      </c>
      <c r="D32" s="20">
        <f t="shared" si="11"/>
        <v>84.9</v>
      </c>
      <c r="E32" s="20">
        <f>'V.36 სპ.ღ'!E14+'V.36 სპ.ღ'!E23</f>
        <v>0</v>
      </c>
      <c r="F32" s="20">
        <f t="shared" si="12"/>
        <v>0</v>
      </c>
      <c r="G32" s="20">
        <f>'V.36 სპ.ღ'!G14+'V.36 სპ.ღ'!G23</f>
        <v>0</v>
      </c>
      <c r="H32" s="20">
        <f>'V.36 სპ.ღ'!H14+'V.36 სპ.ღ'!H23</f>
        <v>0</v>
      </c>
      <c r="I32" s="20">
        <f>'V.36 სპ.ღ'!I14+'V.36 სპ.ღ'!I23</f>
        <v>0</v>
      </c>
      <c r="J32" s="20">
        <f>'V.36 სპ.ღ'!J14+'V.36 სპ.ღ'!J23</f>
        <v>0</v>
      </c>
      <c r="K32" s="20">
        <f>'V.36 სპ.ღ'!K14+'V.36 სპ.ღ'!K23</f>
        <v>0</v>
      </c>
      <c r="L32" s="20">
        <f>'V.36 სპ.ღ'!L14+'V.36 სპ.ღ'!L23</f>
        <v>0</v>
      </c>
      <c r="M32" s="20">
        <f>'V.36 სპ.ღ'!M14+'V.36 სპ.ღ'!M23</f>
        <v>0</v>
      </c>
      <c r="N32" s="20">
        <f>'V.36 სპ.ღ'!N14+'V.36 სპ.ღ'!N23</f>
        <v>0</v>
      </c>
      <c r="O32" s="20">
        <f>'V.36 სპ.ღ'!O14+'V.36 სპ.ღ'!O23</f>
        <v>0</v>
      </c>
      <c r="P32" s="20">
        <f>'V.36 სპ.ღ'!P14+'V.36 სპ.ღ'!P23</f>
        <v>0</v>
      </c>
      <c r="Q32" s="20">
        <f>'V.36 სპ.ღ'!Q14+'V.36 სპ.ღ'!Q23</f>
        <v>84.9</v>
      </c>
      <c r="R32" s="20">
        <f>'V.36 სპ.ღ'!R14+'V.36 სპ.ღ'!R23</f>
        <v>0</v>
      </c>
      <c r="S32" s="20">
        <f>'V.36 სპ.ღ'!S14+'V.36 სპ.ღ'!S23</f>
        <v>0</v>
      </c>
      <c r="T32" s="20">
        <f>'V.36 სპ.ღ'!T14+'V.36 სპ.ღ'!T23</f>
        <v>0</v>
      </c>
      <c r="U32" s="20">
        <f>'V.36 სპ.ღ'!U14+'V.36 სპ.ღ'!U23</f>
        <v>0</v>
      </c>
      <c r="V32" s="20">
        <f>'V.36 სპ.ღ'!V14+'V.36 სპ.ღ'!V23</f>
        <v>0</v>
      </c>
    </row>
    <row r="33" spans="1:22" ht="13.5" customHeight="1" x14ac:dyDescent="0.2">
      <c r="A33" s="26"/>
      <c r="B33" s="21" t="s">
        <v>28</v>
      </c>
      <c r="C33" s="20">
        <f t="shared" ref="C33:V33" si="14">C32-C31</f>
        <v>-46.799999999999983</v>
      </c>
      <c r="D33" s="20">
        <f t="shared" si="14"/>
        <v>-46.799999999999983</v>
      </c>
      <c r="E33" s="20">
        <f t="shared" si="14"/>
        <v>0</v>
      </c>
      <c r="F33" s="20">
        <f t="shared" si="14"/>
        <v>0</v>
      </c>
      <c r="G33" s="20">
        <f t="shared" si="14"/>
        <v>0</v>
      </c>
      <c r="H33" s="20">
        <f t="shared" si="14"/>
        <v>0</v>
      </c>
      <c r="I33" s="20">
        <f t="shared" si="14"/>
        <v>0</v>
      </c>
      <c r="J33" s="20">
        <f t="shared" si="14"/>
        <v>0</v>
      </c>
      <c r="K33" s="20">
        <f t="shared" si="14"/>
        <v>0</v>
      </c>
      <c r="L33" s="20">
        <f t="shared" si="14"/>
        <v>0</v>
      </c>
      <c r="M33" s="20">
        <f t="shared" si="14"/>
        <v>0</v>
      </c>
      <c r="N33" s="20">
        <f t="shared" si="14"/>
        <v>0</v>
      </c>
      <c r="O33" s="20">
        <f t="shared" si="14"/>
        <v>0</v>
      </c>
      <c r="P33" s="20">
        <f t="shared" si="14"/>
        <v>0</v>
      </c>
      <c r="Q33" s="20">
        <f t="shared" si="14"/>
        <v>-46.799999999999983</v>
      </c>
      <c r="R33" s="20">
        <f t="shared" si="14"/>
        <v>0</v>
      </c>
      <c r="S33" s="20">
        <f t="shared" si="14"/>
        <v>0</v>
      </c>
      <c r="T33" s="20">
        <f t="shared" si="14"/>
        <v>0</v>
      </c>
      <c r="U33" s="20">
        <f t="shared" si="14"/>
        <v>0</v>
      </c>
      <c r="V33" s="20">
        <f t="shared" si="14"/>
        <v>0</v>
      </c>
    </row>
    <row r="34" spans="1:22" ht="13.5" customHeight="1" x14ac:dyDescent="0.2">
      <c r="A34" s="26"/>
      <c r="B34" s="21" t="s">
        <v>29</v>
      </c>
      <c r="C34" s="20">
        <f>C32/C31*100</f>
        <v>64.464692482915737</v>
      </c>
      <c r="D34" s="20">
        <f>D32/D31*100</f>
        <v>64.464692482915737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>
        <f>Q32/Q31*100</f>
        <v>64.464692482915737</v>
      </c>
      <c r="R34" s="20"/>
      <c r="S34" s="20"/>
      <c r="T34" s="20"/>
      <c r="U34" s="20"/>
      <c r="V34" s="20"/>
    </row>
  </sheetData>
  <mergeCells count="16">
    <mergeCell ref="A2:A6"/>
    <mergeCell ref="V2:V5"/>
    <mergeCell ref="S3:S5"/>
    <mergeCell ref="T3:T5"/>
    <mergeCell ref="U2:U5"/>
    <mergeCell ref="B2:B6"/>
    <mergeCell ref="C2:C5"/>
    <mergeCell ref="F3:O3"/>
    <mergeCell ref="G4:O4"/>
    <mergeCell ref="D2:T2"/>
    <mergeCell ref="D3:D5"/>
    <mergeCell ref="E3:E5"/>
    <mergeCell ref="F4:F5"/>
    <mergeCell ref="P3:P5"/>
    <mergeCell ref="Q3:Q5"/>
    <mergeCell ref="R3:R5"/>
  </mergeCells>
  <phoneticPr fontId="1" type="noConversion"/>
  <pageMargins left="0.17" right="0.2" top="0.19" bottom="0.16" header="0.17" footer="0.16"/>
  <pageSetup paperSize="9" orientation="landscape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4"/>
  <sheetViews>
    <sheetView showZeros="0" zoomScale="110" zoomScaleNormal="110" workbookViewId="0">
      <pane ySplit="6" topLeftCell="A7" activePane="bottomLeft" state="frozen"/>
      <selection activeCell="C35" sqref="C35"/>
      <selection pane="bottomLeft" activeCell="C35" sqref="C35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9" width="4.140625" style="19" customWidth="1"/>
    <col min="20" max="20" width="5.7109375" style="19" customWidth="1"/>
    <col min="21" max="21" width="4.7109375" style="19" customWidth="1"/>
    <col min="22" max="22" width="4.42578125" style="19" customWidth="1"/>
    <col min="23" max="23" width="0" style="19" hidden="1" customWidth="1"/>
    <col min="24" max="16384" width="9.140625" style="18"/>
  </cols>
  <sheetData>
    <row r="1" spans="1:23" ht="12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36</v>
      </c>
    </row>
    <row r="2" spans="1:23" ht="12.7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3.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3.5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32" t="s">
        <v>3</v>
      </c>
      <c r="H5" s="32" t="s">
        <v>4</v>
      </c>
      <c r="I5" s="32" t="s">
        <v>5</v>
      </c>
      <c r="J5" s="32" t="s">
        <v>6</v>
      </c>
      <c r="K5" s="32" t="s">
        <v>7</v>
      </c>
      <c r="L5" s="32" t="s">
        <v>8</v>
      </c>
      <c r="M5" s="32" t="s">
        <v>9</v>
      </c>
      <c r="N5" s="32" t="s">
        <v>52</v>
      </c>
      <c r="O5" s="32" t="s">
        <v>10</v>
      </c>
      <c r="P5" s="111"/>
      <c r="Q5" s="111"/>
      <c r="R5" s="111"/>
      <c r="S5" s="111"/>
      <c r="T5" s="111"/>
      <c r="U5" s="111"/>
      <c r="V5" s="111"/>
    </row>
    <row r="6" spans="1:23" x14ac:dyDescent="0.2">
      <c r="A6" s="110"/>
      <c r="B6" s="110"/>
      <c r="C6" s="31">
        <v>1</v>
      </c>
      <c r="D6" s="31">
        <v>2</v>
      </c>
      <c r="E6" s="31">
        <v>21</v>
      </c>
      <c r="F6" s="31">
        <v>22</v>
      </c>
      <c r="G6" s="31">
        <v>221</v>
      </c>
      <c r="H6" s="31">
        <v>222</v>
      </c>
      <c r="I6" s="31">
        <v>223</v>
      </c>
      <c r="J6" s="31">
        <v>224</v>
      </c>
      <c r="K6" s="31">
        <v>225</v>
      </c>
      <c r="L6" s="31">
        <v>226</v>
      </c>
      <c r="M6" s="31">
        <v>227</v>
      </c>
      <c r="N6" s="31">
        <v>228</v>
      </c>
      <c r="O6" s="31">
        <v>229</v>
      </c>
      <c r="P6" s="31">
        <v>23</v>
      </c>
      <c r="Q6" s="31">
        <v>24</v>
      </c>
      <c r="R6" s="31">
        <v>25</v>
      </c>
      <c r="S6" s="31">
        <v>26</v>
      </c>
      <c r="T6" s="31">
        <v>27</v>
      </c>
      <c r="U6" s="31">
        <v>28</v>
      </c>
      <c r="V6" s="31">
        <v>29</v>
      </c>
      <c r="W6" s="18"/>
    </row>
    <row r="7" spans="1:23" ht="11.25" customHeight="1" x14ac:dyDescent="0.2">
      <c r="A7" s="31">
        <v>1</v>
      </c>
      <c r="B7" s="31">
        <v>2</v>
      </c>
      <c r="C7" s="31">
        <v>4</v>
      </c>
      <c r="D7" s="31">
        <v>5</v>
      </c>
      <c r="E7" s="31">
        <v>6</v>
      </c>
      <c r="F7" s="31">
        <v>7</v>
      </c>
      <c r="G7" s="31">
        <v>8</v>
      </c>
      <c r="H7" s="31">
        <v>9</v>
      </c>
      <c r="I7" s="31">
        <v>10</v>
      </c>
      <c r="J7" s="31">
        <v>11</v>
      </c>
      <c r="K7" s="31">
        <v>12</v>
      </c>
      <c r="L7" s="31">
        <v>13</v>
      </c>
      <c r="M7" s="31">
        <v>14</v>
      </c>
      <c r="N7" s="31">
        <v>15</v>
      </c>
      <c r="O7" s="31">
        <v>16</v>
      </c>
      <c r="P7" s="31">
        <v>17</v>
      </c>
      <c r="Q7" s="31">
        <v>18</v>
      </c>
      <c r="R7" s="31">
        <v>19</v>
      </c>
      <c r="S7" s="31">
        <v>20</v>
      </c>
      <c r="T7" s="31">
        <v>21</v>
      </c>
      <c r="U7" s="31">
        <v>22</v>
      </c>
      <c r="V7" s="31">
        <v>23</v>
      </c>
    </row>
    <row r="8" spans="1:23" ht="31.5" customHeight="1" x14ac:dyDescent="0.2">
      <c r="A8" s="31"/>
      <c r="B8" s="16" t="s">
        <v>123</v>
      </c>
      <c r="C8" s="20"/>
      <c r="D8" s="20"/>
      <c r="E8" s="20"/>
      <c r="F8" s="20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</row>
    <row r="9" spans="1:23" ht="12.75" customHeight="1" x14ac:dyDescent="0.2">
      <c r="A9" s="31"/>
      <c r="B9" s="21" t="s">
        <v>23</v>
      </c>
      <c r="C9" s="20">
        <f t="shared" ref="C9:C14" si="0">D9+U9+V9</f>
        <v>74.900000000000006</v>
      </c>
      <c r="D9" s="20">
        <f t="shared" ref="D9:D14" si="1">E9+F9+P9+Q9+R9+S9+T9</f>
        <v>74.900000000000006</v>
      </c>
      <c r="E9" s="20"/>
      <c r="F9" s="20">
        <f t="shared" ref="F9:F14" si="2">G9+H9+I9+J9+K9+L9+M9+N9+O9</f>
        <v>0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20">
        <v>74.900000000000006</v>
      </c>
      <c r="R9" s="31"/>
      <c r="S9" s="31"/>
      <c r="T9" s="31"/>
      <c r="U9" s="31"/>
      <c r="V9" s="31"/>
    </row>
    <row r="10" spans="1:23" ht="12.75" customHeight="1" x14ac:dyDescent="0.2">
      <c r="A10" s="31"/>
      <c r="B10" s="21" t="s">
        <v>24</v>
      </c>
      <c r="C10" s="20">
        <f t="shared" si="0"/>
        <v>0</v>
      </c>
      <c r="D10" s="20">
        <f t="shared" si="1"/>
        <v>0</v>
      </c>
      <c r="E10" s="20"/>
      <c r="F10" s="20">
        <f t="shared" si="2"/>
        <v>0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20"/>
      <c r="R10" s="31"/>
      <c r="S10" s="31"/>
      <c r="T10" s="31"/>
      <c r="U10" s="31"/>
      <c r="V10" s="31"/>
    </row>
    <row r="11" spans="1:23" ht="12.75" customHeight="1" x14ac:dyDescent="0.2">
      <c r="A11" s="31"/>
      <c r="B11" s="21" t="s">
        <v>25</v>
      </c>
      <c r="C11" s="20">
        <f t="shared" si="0"/>
        <v>0</v>
      </c>
      <c r="D11" s="20">
        <f t="shared" si="1"/>
        <v>0</v>
      </c>
      <c r="E11" s="20"/>
      <c r="F11" s="20">
        <f t="shared" si="2"/>
        <v>0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20"/>
      <c r="R11" s="31"/>
      <c r="S11" s="31"/>
      <c r="T11" s="31"/>
      <c r="U11" s="31"/>
      <c r="V11" s="31"/>
    </row>
    <row r="12" spans="1:23" ht="12.75" customHeight="1" x14ac:dyDescent="0.2">
      <c r="A12" s="31"/>
      <c r="B12" s="22" t="s">
        <v>38</v>
      </c>
      <c r="C12" s="20">
        <f t="shared" si="0"/>
        <v>0</v>
      </c>
      <c r="D12" s="20">
        <f t="shared" si="1"/>
        <v>0</v>
      </c>
      <c r="E12" s="20"/>
      <c r="F12" s="20">
        <f t="shared" si="2"/>
        <v>0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20"/>
      <c r="R12" s="31"/>
      <c r="S12" s="31"/>
      <c r="T12" s="31"/>
      <c r="U12" s="31"/>
      <c r="V12" s="31"/>
    </row>
    <row r="13" spans="1:23" ht="12.75" customHeight="1" x14ac:dyDescent="0.2">
      <c r="A13" s="31"/>
      <c r="B13" s="22" t="s">
        <v>26</v>
      </c>
      <c r="C13" s="20">
        <f t="shared" si="0"/>
        <v>74.900000000000006</v>
      </c>
      <c r="D13" s="20">
        <f t="shared" si="1"/>
        <v>74.900000000000006</v>
      </c>
      <c r="E13" s="20">
        <f>E9+E10+E11+E12</f>
        <v>0</v>
      </c>
      <c r="F13" s="20">
        <f t="shared" si="2"/>
        <v>0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0</v>
      </c>
      <c r="Q13" s="20">
        <f t="shared" si="3"/>
        <v>74.900000000000006</v>
      </c>
      <c r="R13" s="20">
        <f t="shared" si="3"/>
        <v>0</v>
      </c>
      <c r="S13" s="20">
        <f t="shared" si="3"/>
        <v>0</v>
      </c>
      <c r="T13" s="20">
        <f t="shared" si="3"/>
        <v>0</v>
      </c>
      <c r="U13" s="20">
        <f t="shared" si="3"/>
        <v>0</v>
      </c>
      <c r="V13" s="20">
        <f t="shared" si="3"/>
        <v>0</v>
      </c>
    </row>
    <row r="14" spans="1:23" ht="12.75" customHeight="1" x14ac:dyDescent="0.2">
      <c r="A14" s="31"/>
      <c r="B14" s="21" t="s">
        <v>27</v>
      </c>
      <c r="C14" s="20">
        <f t="shared" si="0"/>
        <v>51.1</v>
      </c>
      <c r="D14" s="20">
        <f t="shared" si="1"/>
        <v>51.1</v>
      </c>
      <c r="E14" s="20"/>
      <c r="F14" s="20">
        <f t="shared" si="2"/>
        <v>0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20">
        <v>51.1</v>
      </c>
      <c r="R14" s="31"/>
      <c r="S14" s="31"/>
      <c r="T14" s="31"/>
      <c r="U14" s="31"/>
      <c r="V14" s="31"/>
    </row>
    <row r="15" spans="1:23" ht="12.75" customHeight="1" x14ac:dyDescent="0.2">
      <c r="A15" s="31"/>
      <c r="B15" s="21" t="s">
        <v>28</v>
      </c>
      <c r="C15" s="20">
        <f t="shared" ref="C15:V15" si="4">C14-C13</f>
        <v>-23.800000000000004</v>
      </c>
      <c r="D15" s="20">
        <f t="shared" si="4"/>
        <v>-23.800000000000004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-23.800000000000004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</row>
    <row r="16" spans="1:23" ht="11.25" customHeight="1" x14ac:dyDescent="0.2">
      <c r="A16" s="31"/>
      <c r="B16" s="21" t="s">
        <v>29</v>
      </c>
      <c r="C16" s="20">
        <f>C14/C13*100</f>
        <v>68.224299065420553</v>
      </c>
      <c r="D16" s="20">
        <f>D14/D13*100</f>
        <v>68.224299065420553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>
        <f>Q14/Q13*100</f>
        <v>68.224299065420553</v>
      </c>
      <c r="R16" s="20"/>
      <c r="S16" s="20"/>
      <c r="T16" s="20"/>
      <c r="U16" s="20"/>
      <c r="V16" s="20"/>
    </row>
    <row r="17" spans="1:22" ht="24.75" customHeight="1" x14ac:dyDescent="0.2">
      <c r="A17" s="31"/>
      <c r="B17" s="29" t="s">
        <v>124</v>
      </c>
      <c r="C17" s="20"/>
      <c r="D17" s="20"/>
      <c r="E17" s="20"/>
      <c r="F17" s="20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</row>
    <row r="18" spans="1:22" ht="12.75" customHeight="1" x14ac:dyDescent="0.2">
      <c r="A18" s="31"/>
      <c r="B18" s="21" t="s">
        <v>23</v>
      </c>
      <c r="C18" s="20">
        <f t="shared" ref="C18:C23" si="5">D18+U18+V18</f>
        <v>56.8</v>
      </c>
      <c r="D18" s="20">
        <f t="shared" ref="D18:D23" si="6">E18+F18+P18+Q18+R18+S18+T18</f>
        <v>56.8</v>
      </c>
      <c r="E18" s="20"/>
      <c r="F18" s="20">
        <f t="shared" ref="F18:F23" si="7">G18+H18+I18+J18+K18+L18+M18+N18+O18</f>
        <v>0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20">
        <v>56.8</v>
      </c>
      <c r="R18" s="31"/>
      <c r="S18" s="31"/>
      <c r="T18" s="31"/>
      <c r="U18" s="31"/>
      <c r="V18" s="31"/>
    </row>
    <row r="19" spans="1:22" ht="12.75" customHeight="1" x14ac:dyDescent="0.2">
      <c r="A19" s="31"/>
      <c r="B19" s="21" t="s">
        <v>24</v>
      </c>
      <c r="C19" s="20">
        <f t="shared" si="5"/>
        <v>0</v>
      </c>
      <c r="D19" s="20">
        <f t="shared" si="6"/>
        <v>0</v>
      </c>
      <c r="E19" s="20"/>
      <c r="F19" s="20">
        <f t="shared" si="7"/>
        <v>0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20"/>
      <c r="R19" s="31"/>
      <c r="S19" s="31"/>
      <c r="T19" s="31"/>
      <c r="U19" s="31"/>
      <c r="V19" s="31"/>
    </row>
    <row r="20" spans="1:22" ht="12.75" customHeight="1" x14ac:dyDescent="0.2">
      <c r="A20" s="31"/>
      <c r="B20" s="21" t="s">
        <v>25</v>
      </c>
      <c r="C20" s="20">
        <f t="shared" si="5"/>
        <v>0</v>
      </c>
      <c r="D20" s="20">
        <f t="shared" si="6"/>
        <v>0</v>
      </c>
      <c r="E20" s="20"/>
      <c r="F20" s="20">
        <f t="shared" si="7"/>
        <v>0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20"/>
      <c r="R20" s="31"/>
      <c r="S20" s="31"/>
      <c r="T20" s="31"/>
      <c r="U20" s="20"/>
      <c r="V20" s="31"/>
    </row>
    <row r="21" spans="1:22" ht="12.75" customHeight="1" x14ac:dyDescent="0.2">
      <c r="A21" s="31"/>
      <c r="B21" s="22" t="s">
        <v>38</v>
      </c>
      <c r="C21" s="20">
        <f t="shared" si="5"/>
        <v>0</v>
      </c>
      <c r="D21" s="20">
        <f t="shared" si="6"/>
        <v>0</v>
      </c>
      <c r="E21" s="20"/>
      <c r="F21" s="20">
        <f t="shared" si="7"/>
        <v>0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20"/>
      <c r="R21" s="20"/>
      <c r="S21" s="20"/>
      <c r="T21" s="20"/>
      <c r="U21" s="20"/>
      <c r="V21" s="31"/>
    </row>
    <row r="22" spans="1:22" ht="12.75" customHeight="1" x14ac:dyDescent="0.2">
      <c r="A22" s="31"/>
      <c r="B22" s="22" t="s">
        <v>26</v>
      </c>
      <c r="C22" s="20">
        <f t="shared" si="5"/>
        <v>56.8</v>
      </c>
      <c r="D22" s="20">
        <f t="shared" si="6"/>
        <v>56.8</v>
      </c>
      <c r="E22" s="20">
        <f>E18+E19+E20+E21</f>
        <v>0</v>
      </c>
      <c r="F22" s="20">
        <f t="shared" si="7"/>
        <v>0</v>
      </c>
      <c r="G22" s="20">
        <f t="shared" ref="G22:V22" si="8">G18+G19+G20+G21</f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20">
        <f t="shared" si="8"/>
        <v>0</v>
      </c>
      <c r="N22" s="20">
        <f t="shared" si="8"/>
        <v>0</v>
      </c>
      <c r="O22" s="20">
        <f t="shared" si="8"/>
        <v>0</v>
      </c>
      <c r="P22" s="20">
        <f t="shared" si="8"/>
        <v>0</v>
      </c>
      <c r="Q22" s="20">
        <f t="shared" si="8"/>
        <v>56.8</v>
      </c>
      <c r="R22" s="20">
        <f t="shared" si="8"/>
        <v>0</v>
      </c>
      <c r="S22" s="20">
        <f t="shared" si="8"/>
        <v>0</v>
      </c>
      <c r="T22" s="20">
        <f t="shared" si="8"/>
        <v>0</v>
      </c>
      <c r="U22" s="20">
        <f t="shared" si="8"/>
        <v>0</v>
      </c>
      <c r="V22" s="20">
        <f t="shared" si="8"/>
        <v>0</v>
      </c>
    </row>
    <row r="23" spans="1:22" ht="12.75" customHeight="1" x14ac:dyDescent="0.2">
      <c r="A23" s="31"/>
      <c r="B23" s="21" t="s">
        <v>27</v>
      </c>
      <c r="C23" s="20">
        <f t="shared" si="5"/>
        <v>33.799999999999997</v>
      </c>
      <c r="D23" s="20">
        <f t="shared" si="6"/>
        <v>33.799999999999997</v>
      </c>
      <c r="E23" s="20"/>
      <c r="F23" s="20">
        <f t="shared" si="7"/>
        <v>0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20">
        <v>33.799999999999997</v>
      </c>
      <c r="R23" s="31"/>
      <c r="S23" s="31"/>
      <c r="T23" s="31"/>
      <c r="U23" s="20"/>
      <c r="V23" s="31"/>
    </row>
    <row r="24" spans="1:22" ht="12" customHeight="1" x14ac:dyDescent="0.2">
      <c r="A24" s="31"/>
      <c r="B24" s="21" t="s">
        <v>28</v>
      </c>
      <c r="C24" s="20">
        <f t="shared" ref="C24:V24" si="9">C23-C22</f>
        <v>-23</v>
      </c>
      <c r="D24" s="20">
        <f t="shared" si="9"/>
        <v>-23</v>
      </c>
      <c r="E24" s="20">
        <f t="shared" si="9"/>
        <v>0</v>
      </c>
      <c r="F24" s="20">
        <f t="shared" si="9"/>
        <v>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0</v>
      </c>
      <c r="P24" s="20">
        <f t="shared" si="9"/>
        <v>0</v>
      </c>
      <c r="Q24" s="20">
        <f t="shared" si="9"/>
        <v>-23</v>
      </c>
      <c r="R24" s="20">
        <f t="shared" si="9"/>
        <v>0</v>
      </c>
      <c r="S24" s="20">
        <f t="shared" si="9"/>
        <v>0</v>
      </c>
      <c r="T24" s="20">
        <f t="shared" si="9"/>
        <v>0</v>
      </c>
      <c r="U24" s="20">
        <f t="shared" si="9"/>
        <v>0</v>
      </c>
      <c r="V24" s="20">
        <f t="shared" si="9"/>
        <v>0</v>
      </c>
    </row>
    <row r="25" spans="1:22" ht="12.75" customHeight="1" x14ac:dyDescent="0.2">
      <c r="A25" s="31"/>
      <c r="B25" s="21" t="s">
        <v>29</v>
      </c>
      <c r="C25" s="20">
        <f>C23/C22*100</f>
        <v>59.507042253521128</v>
      </c>
      <c r="D25" s="20">
        <f>D23/D22*100</f>
        <v>59.507042253521128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>
        <f>Q23/Q22*100</f>
        <v>59.507042253521128</v>
      </c>
      <c r="R25" s="20"/>
      <c r="S25" s="20"/>
      <c r="T25" s="20"/>
      <c r="U25" s="20"/>
      <c r="V25" s="20"/>
    </row>
    <row r="26" spans="1:22" ht="25.5" customHeight="1" x14ac:dyDescent="0.2">
      <c r="A26" s="31">
        <v>1.2</v>
      </c>
      <c r="B26" s="16" t="s">
        <v>49</v>
      </c>
      <c r="C26" s="20"/>
      <c r="D26" s="20"/>
      <c r="E26" s="20"/>
      <c r="F26" s="20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51"/>
      <c r="R26" s="48"/>
      <c r="S26" s="48"/>
      <c r="T26" s="48"/>
      <c r="U26" s="48"/>
      <c r="V26" s="48"/>
    </row>
    <row r="27" spans="1:22" ht="12.75" customHeight="1" x14ac:dyDescent="0.2">
      <c r="A27" s="31"/>
      <c r="B27" s="21" t="s">
        <v>23</v>
      </c>
      <c r="C27" s="20">
        <f t="shared" ref="C27:C32" si="10">D27+U27+V27</f>
        <v>62.5</v>
      </c>
      <c r="D27" s="20">
        <f t="shared" ref="D27:D32" si="11">E27+F27+P27+Q27+R27+S27+T27</f>
        <v>62.5</v>
      </c>
      <c r="E27" s="20">
        <f>'V.37 სპ'!E9+'V.37 სპ'!E18+'V.37 სპ'!E27+'V.38 სპ'!E9+'V.38 სპ'!E18+'V.38 სპ'!E27+'V.39 სპ'!E9+'V.39 სპ'!E18+'V.39 სპ'!E27+'V.40 სპ'!E9+'V.40 სპ'!E18</f>
        <v>0</v>
      </c>
      <c r="F27" s="20">
        <f t="shared" ref="F27:F32" si="12">G27+H27+I27+J27+K27+L27+M27+N27+O27</f>
        <v>0</v>
      </c>
      <c r="G27" s="20">
        <f>'V.37 სპ'!G9+'V.37 სპ'!G18+'V.37 სპ'!G27+'V.38 სპ'!G9+'V.38 სპ'!G18+'V.38 სპ'!G27+'V.39 სპ'!G9+'V.39 სპ'!G18+'V.39 სპ'!G27+'V.40 სპ'!G9+'V.40 სპ'!G18</f>
        <v>0</v>
      </c>
      <c r="H27" s="20">
        <f>'V.37 სპ'!H9+'V.37 სპ'!H18+'V.37 სპ'!H27+'V.38 სპ'!H9+'V.38 სპ'!H18+'V.38 სპ'!H27+'V.39 სპ'!H9+'V.39 სპ'!H18+'V.39 სპ'!H27+'V.40 სპ'!H9+'V.40 სპ'!H18</f>
        <v>0</v>
      </c>
      <c r="I27" s="20">
        <f>'V.37 სპ'!I9+'V.37 სპ'!I18+'V.37 სპ'!I27+'V.38 სპ'!I9+'V.38 სპ'!I18+'V.38 სპ'!I27+'V.39 სპ'!I9+'V.39 სპ'!I18+'V.39 სპ'!I27+'V.40 სპ'!I9+'V.40 სპ'!I18</f>
        <v>0</v>
      </c>
      <c r="J27" s="20">
        <f>'V.37 სპ'!J9+'V.37 სპ'!J18+'V.37 სპ'!J27+'V.38 სპ'!J9+'V.38 სპ'!J18+'V.38 სპ'!J27+'V.39 სპ'!J9+'V.39 სპ'!J18+'V.39 სპ'!J27+'V.40 სპ'!J9+'V.40 სპ'!J18</f>
        <v>0</v>
      </c>
      <c r="K27" s="20">
        <f>'V.37 სპ'!K9+'V.37 სპ'!K18+'V.37 სპ'!K27+'V.38 სპ'!K9+'V.38 სპ'!K18+'V.38 სპ'!K27+'V.39 სპ'!K9+'V.39 სპ'!K18+'V.39 სპ'!K27+'V.40 სპ'!K9+'V.40 სპ'!K18</f>
        <v>0</v>
      </c>
      <c r="L27" s="20">
        <f>'V.37 სპ'!L9+'V.37 სპ'!L18+'V.37 სპ'!L27+'V.38 სპ'!L9+'V.38 სპ'!L18+'V.38 სპ'!L27+'V.39 სპ'!L9+'V.39 სპ'!L18+'V.39 სპ'!L27+'V.40 სპ'!L9+'V.40 სპ'!L18</f>
        <v>0</v>
      </c>
      <c r="M27" s="20">
        <f>'V.37 სპ'!M9+'V.37 სპ'!M18+'V.37 სპ'!M27+'V.38 სპ'!M9+'V.38 სპ'!M18+'V.38 სპ'!M27+'V.39 სპ'!M9+'V.39 სპ'!M18+'V.39 სპ'!M27+'V.40 სპ'!M9+'V.40 სპ'!M18</f>
        <v>0</v>
      </c>
      <c r="N27" s="20">
        <f>'V.37 სპ'!N9+'V.37 სპ'!N18+'V.37 სპ'!N27+'V.38 სპ'!N9+'V.38 სპ'!N18+'V.38 სპ'!N27+'V.39 სპ'!N9+'V.39 სპ'!N18+'V.39 სპ'!N27+'V.40 სპ'!N9+'V.40 სპ'!N18</f>
        <v>0</v>
      </c>
      <c r="O27" s="20">
        <f>'V.37 სპ'!O9+'V.37 სპ'!O18+'V.37 სპ'!O27+'V.38 სპ'!O9+'V.38 სპ'!O18+'V.38 სპ'!O27+'V.39 სპ'!O9+'V.39 სპ'!O18+'V.39 სპ'!O27+'V.40 სპ'!O9+'V.40 სპ'!O18</f>
        <v>0</v>
      </c>
      <c r="P27" s="20">
        <f>'V.37 სპ'!P9+'V.37 სპ'!P18+'V.37 სპ'!P27+'V.38 სპ'!P9+'V.38 სპ'!P18+'V.38 სპ'!P27+'V.39 სპ'!P9+'V.39 სპ'!P18+'V.39 სპ'!P27+'V.40 სპ'!P9+'V.40 სპ'!P18</f>
        <v>0</v>
      </c>
      <c r="Q27" s="20">
        <f>'V.37 სპ'!Q9+'V.37 სპ'!Q18+'V.37 სპ'!Q27+'V.38 სპ'!Q9+'V.38 სპ'!Q18+'V.38 სპ'!Q27+'V.39 სპ'!Q9+'V.39 სპ'!Q18+'V.39 სპ'!Q27+'V.40 სპ'!Q9+'V.40 სპ'!Q18</f>
        <v>54.5</v>
      </c>
      <c r="R27" s="20">
        <f>'V.37 სპ'!R9+'V.37 სპ'!R18+'V.37 სპ'!R27+'V.38 სპ'!R9+'V.38 სპ'!R18+'V.38 სპ'!R27+'V.39 სპ'!R9+'V.39 სპ'!R18+'V.39 სპ'!R27+'V.40 სპ'!R9+'V.40 სპ'!R18</f>
        <v>0</v>
      </c>
      <c r="S27" s="20">
        <f>'V.37 სპ'!S9+'V.37 სპ'!S18+'V.37 სპ'!S27+'V.38 სპ'!S9+'V.38 სპ'!S18+'V.38 სპ'!S27+'V.39 სპ'!S9+'V.39 სპ'!S18+'V.39 სპ'!S27+'V.40 სპ'!S9+'V.40 სპ'!S18</f>
        <v>0</v>
      </c>
      <c r="T27" s="20">
        <f>'V.37 სპ'!T9+'V.37 სპ'!T18+'V.37 სპ'!T27+'V.38 სპ'!T9+'V.38 სპ'!T18+'V.38 სპ'!T27+'V.39 სპ'!T9+'V.39 სპ'!T18+'V.39 სპ'!T27+'V.40 სპ'!T9+'V.40 სპ'!T18</f>
        <v>8</v>
      </c>
      <c r="U27" s="20">
        <f>'V.37 სპ'!U9+'V.37 სპ'!U18+'V.37 სპ'!U27+'V.38 სპ'!U9+'V.38 სპ'!U18+'V.38 სპ'!U27+'V.39 სპ'!U9+'V.39 სპ'!U18+'V.39 სპ'!U27+'V.40 სპ'!U9+'V.40 სპ'!U18</f>
        <v>0</v>
      </c>
      <c r="V27" s="20">
        <f>'V.37 სპ'!V9+'V.37 სპ'!V18+'V.37 სპ'!V27+'V.38 სპ'!V9+'V.38 სპ'!V18+'V.38 სპ'!V27+'V.39 სპ'!V9+'V.39 სპ'!V18+'V.39 სპ'!V27+'V.40 სპ'!V9+'V.40 სპ'!V18</f>
        <v>0</v>
      </c>
    </row>
    <row r="28" spans="1:22" ht="12.75" customHeight="1" x14ac:dyDescent="0.2">
      <c r="A28" s="31"/>
      <c r="B28" s="21" t="s">
        <v>24</v>
      </c>
      <c r="C28" s="20">
        <f t="shared" si="10"/>
        <v>0</v>
      </c>
      <c r="D28" s="20">
        <f t="shared" si="11"/>
        <v>0</v>
      </c>
      <c r="E28" s="20">
        <f>'V.37 სპ'!E10+'V.37 სპ'!E19+'V.37 სპ'!E28+'V.38 სპ'!E10+'V.38 სპ'!E19+'V.38 სპ'!E28+'V.39 სპ'!E10+'V.39 სპ'!E19+'V.39 სპ'!E28+'V.40 სპ'!E10+'V.40 სპ'!E19</f>
        <v>0</v>
      </c>
      <c r="F28" s="20">
        <f t="shared" si="12"/>
        <v>0</v>
      </c>
      <c r="G28" s="20">
        <f>'V.37 სპ'!G10+'V.37 სპ'!G19+'V.37 სპ'!G28+'V.38 სპ'!G10+'V.38 სპ'!G19+'V.38 სპ'!G28+'V.39 სპ'!G10+'V.39 სპ'!G19+'V.39 სპ'!G28+'V.40 სპ'!G10+'V.40 სპ'!G19</f>
        <v>0</v>
      </c>
      <c r="H28" s="20">
        <f>'V.37 სპ'!H10+'V.37 სპ'!H19+'V.37 სპ'!H28+'V.38 სპ'!H10+'V.38 სპ'!H19+'V.38 სპ'!H28+'V.39 სპ'!H10+'V.39 სპ'!H19+'V.39 სპ'!H28+'V.40 სპ'!H10+'V.40 სპ'!H19</f>
        <v>0</v>
      </c>
      <c r="I28" s="20">
        <f>'V.37 სპ'!I10+'V.37 სპ'!I19+'V.37 სპ'!I28+'V.38 სპ'!I10+'V.38 სპ'!I19+'V.38 სპ'!I28+'V.39 სპ'!I10+'V.39 სპ'!I19+'V.39 სპ'!I28+'V.40 სპ'!I10+'V.40 სპ'!I19</f>
        <v>0</v>
      </c>
      <c r="J28" s="20">
        <f>'V.37 სპ'!J10+'V.37 სპ'!J19+'V.37 სპ'!J28+'V.38 სპ'!J10+'V.38 სპ'!J19+'V.38 სპ'!J28+'V.39 სპ'!J10+'V.39 სპ'!J19+'V.39 სპ'!J28+'V.40 სპ'!J10+'V.40 სპ'!J19</f>
        <v>0</v>
      </c>
      <c r="K28" s="20">
        <f>'V.37 სპ'!K10+'V.37 სპ'!K19+'V.37 სპ'!K28+'V.38 სპ'!K10+'V.38 სპ'!K19+'V.38 სპ'!K28+'V.39 სპ'!K10+'V.39 სპ'!K19+'V.39 სპ'!K28+'V.40 სპ'!K10+'V.40 სპ'!K19</f>
        <v>0</v>
      </c>
      <c r="L28" s="20">
        <f>'V.37 სპ'!L10+'V.37 სპ'!L19+'V.37 სპ'!L28+'V.38 სპ'!L10+'V.38 სპ'!L19+'V.38 სპ'!L28+'V.39 სპ'!L10+'V.39 სპ'!L19+'V.39 სპ'!L28+'V.40 სპ'!L10+'V.40 სპ'!L19</f>
        <v>0</v>
      </c>
      <c r="M28" s="20">
        <f>'V.37 სპ'!M10+'V.37 სპ'!M19+'V.37 სპ'!M28+'V.38 სპ'!M10+'V.38 სპ'!M19+'V.38 სპ'!M28+'V.39 სპ'!M10+'V.39 სპ'!M19+'V.39 სპ'!M28+'V.40 სპ'!M10+'V.40 სპ'!M19</f>
        <v>0</v>
      </c>
      <c r="N28" s="20">
        <f>'V.37 სპ'!N10+'V.37 სპ'!N19+'V.37 სპ'!N28+'V.38 სპ'!N10+'V.38 სპ'!N19+'V.38 სპ'!N28+'V.39 სპ'!N10+'V.39 სპ'!N19+'V.39 სპ'!N28+'V.40 სპ'!N10+'V.40 სპ'!N19</f>
        <v>0</v>
      </c>
      <c r="O28" s="20">
        <f>'V.37 სპ'!O10+'V.37 სპ'!O19+'V.37 სპ'!O28+'V.38 სპ'!O10+'V.38 სპ'!O19+'V.38 სპ'!O28+'V.39 სპ'!O10+'V.39 სპ'!O19+'V.39 სპ'!O28+'V.40 სპ'!O10+'V.40 სპ'!O19</f>
        <v>0</v>
      </c>
      <c r="P28" s="20">
        <f>'V.37 სპ'!P10+'V.37 სპ'!P19+'V.37 სპ'!P28+'V.38 სპ'!P10+'V.38 სპ'!P19+'V.38 სპ'!P28+'V.39 სპ'!P10+'V.39 სპ'!P19+'V.39 სპ'!P28+'V.40 სპ'!P10+'V.40 სპ'!P19</f>
        <v>0</v>
      </c>
      <c r="Q28" s="20">
        <f>'V.37 სპ'!Q10+'V.37 სპ'!Q19+'V.37 სპ'!Q28+'V.38 სპ'!Q10+'V.38 სპ'!Q19+'V.38 სპ'!Q28+'V.39 სპ'!Q10+'V.39 სპ'!Q19+'V.39 სპ'!Q28+'V.40 სპ'!Q10+'V.40 სპ'!Q19</f>
        <v>0</v>
      </c>
      <c r="R28" s="20">
        <f>'V.37 სპ'!R10+'V.37 სპ'!R19+'V.37 სპ'!R28+'V.38 სპ'!R10+'V.38 სპ'!R19+'V.38 სპ'!R28+'V.39 სპ'!R10+'V.39 სპ'!R19+'V.39 სპ'!R28+'V.40 სპ'!R10+'V.40 სპ'!R19</f>
        <v>0</v>
      </c>
      <c r="S28" s="20">
        <f>'V.37 სპ'!S10+'V.37 სპ'!S19+'V.37 სპ'!S28+'V.38 სპ'!S10+'V.38 სპ'!S19+'V.38 სპ'!S28+'V.39 სპ'!S10+'V.39 სპ'!S19+'V.39 სპ'!S28+'V.40 სპ'!S10+'V.40 სპ'!S19</f>
        <v>0</v>
      </c>
      <c r="T28" s="20">
        <f>'V.37 სპ'!T10+'V.37 სპ'!T19+'V.37 სპ'!T28+'V.38 სპ'!T10+'V.38 სპ'!T19+'V.38 სპ'!T28+'V.39 სპ'!T10+'V.39 სპ'!T19+'V.39 სპ'!T28+'V.40 სპ'!T10+'V.40 სპ'!T19</f>
        <v>0</v>
      </c>
      <c r="U28" s="20">
        <f>'V.37 სპ'!U10+'V.37 სპ'!U19+'V.37 სპ'!U28+'V.38 სპ'!U10+'V.38 სპ'!U19+'V.38 სპ'!U28+'V.39 სპ'!U10+'V.39 სპ'!U19+'V.39 სპ'!U28+'V.40 სპ'!U10+'V.40 სპ'!U19</f>
        <v>0</v>
      </c>
      <c r="V28" s="20">
        <f>'V.37 სპ'!V10+'V.37 სპ'!V19+'V.37 სპ'!V28+'V.38 სპ'!V10+'V.38 სპ'!V19+'V.38 სპ'!V28+'V.39 სპ'!V10+'V.39 სპ'!V19+'V.39 სპ'!V28+'V.40 სპ'!V10+'V.40 სპ'!V19</f>
        <v>0</v>
      </c>
    </row>
    <row r="29" spans="1:22" ht="12.75" customHeight="1" x14ac:dyDescent="0.2">
      <c r="A29" s="31"/>
      <c r="B29" s="21" t="s">
        <v>25</v>
      </c>
      <c r="C29" s="20">
        <f t="shared" si="10"/>
        <v>-51.7</v>
      </c>
      <c r="D29" s="20">
        <f t="shared" si="11"/>
        <v>-51.7</v>
      </c>
      <c r="E29" s="20">
        <f>'V.37 სპ'!E11+'V.37 სპ'!E20+'V.37 სპ'!E29+'V.38 სპ'!E11+'V.38 სპ'!E20+'V.38 სპ'!E29+'V.39 სპ'!E11+'V.39 სპ'!E20+'V.39 სპ'!E29+'V.40 სპ'!E11+'V.40 სპ'!E20</f>
        <v>0</v>
      </c>
      <c r="F29" s="20">
        <f t="shared" si="12"/>
        <v>0</v>
      </c>
      <c r="G29" s="20">
        <f>'V.37 სპ'!G11+'V.37 სპ'!G20+'V.37 სპ'!G29+'V.38 სპ'!G11+'V.38 სპ'!G20+'V.38 სპ'!G29+'V.39 სპ'!G11+'V.39 სპ'!G20+'V.39 სპ'!G29+'V.40 სპ'!G11+'V.40 სპ'!G20</f>
        <v>0</v>
      </c>
      <c r="H29" s="20">
        <f>'V.37 სპ'!H11+'V.37 სპ'!H20+'V.37 სპ'!H29+'V.38 სპ'!H11+'V.38 სპ'!H20+'V.38 სპ'!H29+'V.39 სპ'!H11+'V.39 სპ'!H20+'V.39 სპ'!H29+'V.40 სპ'!H11+'V.40 სპ'!H20</f>
        <v>0</v>
      </c>
      <c r="I29" s="20">
        <f>'V.37 სპ'!I11+'V.37 სპ'!I20+'V.37 სპ'!I29+'V.38 სპ'!I11+'V.38 სპ'!I20+'V.38 სპ'!I29+'V.39 სპ'!I11+'V.39 სპ'!I20+'V.39 სპ'!I29+'V.40 სპ'!I11+'V.40 სპ'!I20</f>
        <v>0</v>
      </c>
      <c r="J29" s="20">
        <f>'V.37 სპ'!J11+'V.37 სპ'!J20+'V.37 სპ'!J29+'V.38 სპ'!J11+'V.38 სპ'!J20+'V.38 სპ'!J29+'V.39 სპ'!J11+'V.39 სპ'!J20+'V.39 სპ'!J29+'V.40 სპ'!J11+'V.40 სპ'!J20</f>
        <v>0</v>
      </c>
      <c r="K29" s="20">
        <f>'V.37 სპ'!K11+'V.37 სპ'!K20+'V.37 სპ'!K29+'V.38 სპ'!K11+'V.38 სპ'!K20+'V.38 სპ'!K29+'V.39 სპ'!K11+'V.39 სპ'!K20+'V.39 სპ'!K29+'V.40 სპ'!K11+'V.40 სპ'!K20</f>
        <v>0</v>
      </c>
      <c r="L29" s="20">
        <f>'V.37 სპ'!L11+'V.37 სპ'!L20+'V.37 სპ'!L29+'V.38 სპ'!L11+'V.38 სპ'!L20+'V.38 სპ'!L29+'V.39 სპ'!L11+'V.39 სპ'!L20+'V.39 სპ'!L29+'V.40 სპ'!L11+'V.40 სპ'!L20</f>
        <v>0</v>
      </c>
      <c r="M29" s="20">
        <f>'V.37 სპ'!M11+'V.37 სპ'!M20+'V.37 სპ'!M29+'V.38 სპ'!M11+'V.38 სპ'!M20+'V.38 სპ'!M29+'V.39 სპ'!M11+'V.39 სპ'!M20+'V.39 სპ'!M29+'V.40 სპ'!M11+'V.40 სპ'!M20</f>
        <v>0</v>
      </c>
      <c r="N29" s="20">
        <f>'V.37 სპ'!N11+'V.37 სპ'!N20+'V.37 სპ'!N29+'V.38 სპ'!N11+'V.38 სპ'!N20+'V.38 სპ'!N29+'V.39 სპ'!N11+'V.39 სპ'!N20+'V.39 სპ'!N29+'V.40 სპ'!N11+'V.40 სპ'!N20</f>
        <v>0</v>
      </c>
      <c r="O29" s="20">
        <f>'V.37 სპ'!O11+'V.37 სპ'!O20+'V.37 სპ'!O29+'V.38 სპ'!O11+'V.38 სპ'!O20+'V.38 სპ'!O29+'V.39 სპ'!O11+'V.39 სპ'!O20+'V.39 სპ'!O29+'V.40 სპ'!O11+'V.40 სპ'!O20</f>
        <v>0</v>
      </c>
      <c r="P29" s="20">
        <f>'V.37 სპ'!P11+'V.37 სპ'!P20+'V.37 სპ'!P29+'V.38 სპ'!P11+'V.38 სპ'!P20+'V.38 სპ'!P29+'V.39 სპ'!P11+'V.39 სპ'!P20+'V.39 სპ'!P29+'V.40 სპ'!P11+'V.40 სპ'!P20</f>
        <v>0</v>
      </c>
      <c r="Q29" s="20">
        <f>'V.37 სპ'!Q11+'V.37 სპ'!Q20+'V.37 სპ'!Q29+'V.38 სპ'!Q11+'V.38 სპ'!Q20+'V.38 სპ'!Q29+'V.39 სპ'!Q11+'V.39 სპ'!Q20+'V.39 სპ'!Q29+'V.40 სპ'!Q11+'V.40 სპ'!Q20</f>
        <v>-50.5</v>
      </c>
      <c r="R29" s="20">
        <f>'V.37 სპ'!R11+'V.37 სპ'!R20+'V.37 სპ'!R29+'V.38 სპ'!R11+'V.38 სპ'!R20+'V.38 სპ'!R29+'V.39 სპ'!R11+'V.39 სპ'!R20+'V.39 სპ'!R29+'V.40 სპ'!R11+'V.40 სპ'!R20</f>
        <v>0</v>
      </c>
      <c r="S29" s="20">
        <f>'V.37 სპ'!S11+'V.37 სპ'!S20+'V.37 სპ'!S29+'V.38 სპ'!S11+'V.38 სპ'!S20+'V.38 სპ'!S29+'V.39 სპ'!S11+'V.39 სპ'!S20+'V.39 სპ'!S29+'V.40 სპ'!S11+'V.40 სპ'!S20</f>
        <v>0</v>
      </c>
      <c r="T29" s="20">
        <f>'V.37 სპ'!T11+'V.37 სპ'!T20+'V.37 სპ'!T29+'V.38 სპ'!T11+'V.38 სპ'!T20+'V.38 სპ'!T29+'V.39 სპ'!T11+'V.39 სპ'!T20+'V.39 სპ'!T29+'V.40 სპ'!T11+'V.40 სპ'!T20</f>
        <v>-1.2</v>
      </c>
      <c r="U29" s="20">
        <f>'V.37 სპ'!U11+'V.37 სპ'!U20+'V.37 სპ'!U29+'V.38 სპ'!U11+'V.38 სპ'!U20+'V.38 სპ'!U29+'V.39 სპ'!U11+'V.39 სპ'!U20+'V.39 სპ'!U29+'V.40 სპ'!U11+'V.40 სპ'!U20</f>
        <v>0</v>
      </c>
      <c r="V29" s="20">
        <f>'V.37 სპ'!V11+'V.37 სპ'!V20+'V.37 სპ'!V29+'V.38 სპ'!V11+'V.38 სპ'!V20+'V.38 სპ'!V29+'V.39 სპ'!V11+'V.39 სპ'!V20+'V.39 სპ'!V29+'V.40 სპ'!V11+'V.40 სპ'!V20</f>
        <v>0</v>
      </c>
    </row>
    <row r="30" spans="1:22" ht="12.75" customHeight="1" x14ac:dyDescent="0.2">
      <c r="A30" s="31"/>
      <c r="B30" s="22" t="s">
        <v>38</v>
      </c>
      <c r="C30" s="20">
        <f t="shared" si="10"/>
        <v>0</v>
      </c>
      <c r="D30" s="20">
        <f t="shared" si="11"/>
        <v>0</v>
      </c>
      <c r="E30" s="20">
        <f>'V.37 სპ'!E12+'V.37 სპ'!E21+'V.37 სპ'!E30+'V.38 სპ'!E12+'V.38 სპ'!E21+'V.38 სპ'!E30+'V.39 სპ'!E12+'V.39 სპ'!E21+'V.39 სპ'!E30+'V.40 სპ'!E12+'V.40 სპ'!E21</f>
        <v>0</v>
      </c>
      <c r="F30" s="20">
        <f t="shared" si="12"/>
        <v>0</v>
      </c>
      <c r="G30" s="20">
        <f>'V.37 სპ'!G12+'V.37 სპ'!G21+'V.37 სპ'!G30+'V.38 სპ'!G12+'V.38 სპ'!G21+'V.38 სპ'!G30+'V.39 სპ'!G12+'V.39 სპ'!G21+'V.39 სპ'!G30+'V.40 სპ'!G12+'V.40 სპ'!G21</f>
        <v>0</v>
      </c>
      <c r="H30" s="20">
        <f>'V.37 სპ'!H12+'V.37 სპ'!H21+'V.37 სპ'!H30+'V.38 სპ'!H12+'V.38 სპ'!H21+'V.38 სპ'!H30+'V.39 სპ'!H12+'V.39 სპ'!H21+'V.39 სპ'!H30+'V.40 სპ'!H12+'V.40 სპ'!H21</f>
        <v>0</v>
      </c>
      <c r="I30" s="20">
        <f>'V.37 სპ'!I12+'V.37 სპ'!I21+'V.37 სპ'!I30+'V.38 სპ'!I12+'V.38 სპ'!I21+'V.38 სპ'!I30+'V.39 სპ'!I12+'V.39 სპ'!I21+'V.39 სპ'!I30+'V.40 სპ'!I12+'V.40 სპ'!I21</f>
        <v>0</v>
      </c>
      <c r="J30" s="20">
        <f>'V.37 სპ'!J12+'V.37 სპ'!J21+'V.37 სპ'!J30+'V.38 სპ'!J12+'V.38 სპ'!J21+'V.38 სპ'!J30+'V.39 სპ'!J12+'V.39 სპ'!J21+'V.39 სპ'!J30+'V.40 სპ'!J12+'V.40 სპ'!J21</f>
        <v>0</v>
      </c>
      <c r="K30" s="20">
        <f>'V.37 სპ'!K12+'V.37 სპ'!K21+'V.37 სპ'!K30+'V.38 სპ'!K12+'V.38 სპ'!K21+'V.38 სპ'!K30+'V.39 სპ'!K12+'V.39 სპ'!K21+'V.39 სპ'!K30+'V.40 სპ'!K12+'V.40 სპ'!K21</f>
        <v>0</v>
      </c>
      <c r="L30" s="20">
        <f>'V.37 სპ'!L12+'V.37 სპ'!L21+'V.37 სპ'!L30+'V.38 სპ'!L12+'V.38 სპ'!L21+'V.38 სპ'!L30+'V.39 სპ'!L12+'V.39 სპ'!L21+'V.39 სპ'!L30+'V.40 სპ'!L12+'V.40 სპ'!L21</f>
        <v>0</v>
      </c>
      <c r="M30" s="20">
        <f>'V.37 სპ'!M12+'V.37 სპ'!M21+'V.37 სპ'!M30+'V.38 სპ'!M12+'V.38 სპ'!M21+'V.38 სპ'!M30+'V.39 სპ'!M12+'V.39 სპ'!M21+'V.39 სპ'!M30+'V.40 სპ'!M12+'V.40 სპ'!M21</f>
        <v>0</v>
      </c>
      <c r="N30" s="20">
        <f>'V.37 სპ'!N12+'V.37 სპ'!N21+'V.37 სპ'!N30+'V.38 სპ'!N12+'V.38 სპ'!N21+'V.38 სპ'!N30+'V.39 სპ'!N12+'V.39 სპ'!N21+'V.39 სპ'!N30+'V.40 სპ'!N12+'V.40 სპ'!N21</f>
        <v>0</v>
      </c>
      <c r="O30" s="20">
        <f>'V.37 სპ'!O12+'V.37 სპ'!O21+'V.37 სპ'!O30+'V.38 სპ'!O12+'V.38 სპ'!O21+'V.38 სპ'!O30+'V.39 სპ'!O12+'V.39 სპ'!O21+'V.39 სპ'!O30+'V.40 სპ'!O12+'V.40 სპ'!O21</f>
        <v>0</v>
      </c>
      <c r="P30" s="20">
        <f>'V.37 სპ'!P12+'V.37 სპ'!P21+'V.37 სპ'!P30+'V.38 სპ'!P12+'V.38 სპ'!P21+'V.38 სპ'!P30+'V.39 სპ'!P12+'V.39 სპ'!P21+'V.39 სპ'!P30+'V.40 სპ'!P12+'V.40 სპ'!P21</f>
        <v>0</v>
      </c>
      <c r="Q30" s="20">
        <f>'V.37 სპ'!Q12+'V.37 სპ'!Q21+'V.37 სპ'!Q30+'V.38 სპ'!Q12+'V.38 სპ'!Q21+'V.38 სპ'!Q30+'V.39 სპ'!Q12+'V.39 სპ'!Q21+'V.39 სპ'!Q30+'V.40 სპ'!Q12+'V.40 სპ'!Q21</f>
        <v>0</v>
      </c>
      <c r="R30" s="20">
        <f>'V.37 სპ'!R12+'V.37 სპ'!R21+'V.37 სპ'!R30+'V.38 სპ'!R12+'V.38 სპ'!R21+'V.38 სპ'!R30+'V.39 სპ'!R12+'V.39 სპ'!R21+'V.39 სპ'!R30+'V.40 სპ'!R12+'V.40 სპ'!R21</f>
        <v>0</v>
      </c>
      <c r="S30" s="20">
        <f>'V.37 სპ'!S12+'V.37 სპ'!S21+'V.37 სპ'!S30+'V.38 სპ'!S12+'V.38 სპ'!S21+'V.38 სპ'!S30+'V.39 სპ'!S12+'V.39 სპ'!S21+'V.39 სპ'!S30+'V.40 სპ'!S12+'V.40 სპ'!S21</f>
        <v>0</v>
      </c>
      <c r="T30" s="20">
        <f>'V.37 სპ'!T12+'V.37 სპ'!T21+'V.37 სპ'!T30+'V.38 სპ'!T12+'V.38 სპ'!T21+'V.38 სპ'!T30+'V.39 სპ'!T12+'V.39 სპ'!T21+'V.39 სპ'!T30+'V.40 სპ'!T12+'V.40 სპ'!T21</f>
        <v>0</v>
      </c>
      <c r="U30" s="20">
        <f>'V.37 სპ'!U12+'V.37 სპ'!U21+'V.37 სპ'!U30+'V.38 სპ'!U12+'V.38 სპ'!U21+'V.38 სპ'!U30+'V.39 სპ'!U12+'V.39 სპ'!U21+'V.39 სპ'!U30+'V.40 სპ'!U12+'V.40 სპ'!U21</f>
        <v>0</v>
      </c>
      <c r="V30" s="20">
        <f>'V.37 სპ'!V12+'V.37 სპ'!V21+'V.37 სპ'!V30+'V.38 სპ'!V12+'V.38 სპ'!V21+'V.38 სპ'!V30+'V.39 სპ'!V12+'V.39 სპ'!V21+'V.39 სპ'!V30+'V.40 სპ'!V12+'V.40 სპ'!V21</f>
        <v>0</v>
      </c>
    </row>
    <row r="31" spans="1:22" ht="12.75" customHeight="1" x14ac:dyDescent="0.2">
      <c r="A31" s="31"/>
      <c r="B31" s="22" t="s">
        <v>26</v>
      </c>
      <c r="C31" s="20">
        <f t="shared" si="10"/>
        <v>10.8</v>
      </c>
      <c r="D31" s="20">
        <f t="shared" si="11"/>
        <v>10.8</v>
      </c>
      <c r="E31" s="20">
        <f>E27+E28+E29+E30</f>
        <v>0</v>
      </c>
      <c r="F31" s="20">
        <f t="shared" si="12"/>
        <v>0</v>
      </c>
      <c r="G31" s="20">
        <f t="shared" ref="G31:V31" si="13">G27+G28+G29+G30</f>
        <v>0</v>
      </c>
      <c r="H31" s="20">
        <f t="shared" si="13"/>
        <v>0</v>
      </c>
      <c r="I31" s="20">
        <f t="shared" si="13"/>
        <v>0</v>
      </c>
      <c r="J31" s="20">
        <f t="shared" si="13"/>
        <v>0</v>
      </c>
      <c r="K31" s="20">
        <f t="shared" si="13"/>
        <v>0</v>
      </c>
      <c r="L31" s="20">
        <f t="shared" si="13"/>
        <v>0</v>
      </c>
      <c r="M31" s="20">
        <f t="shared" si="13"/>
        <v>0</v>
      </c>
      <c r="N31" s="20">
        <f t="shared" si="13"/>
        <v>0</v>
      </c>
      <c r="O31" s="20">
        <f t="shared" si="13"/>
        <v>0</v>
      </c>
      <c r="P31" s="20">
        <f t="shared" si="13"/>
        <v>0</v>
      </c>
      <c r="Q31" s="20">
        <f t="shared" si="13"/>
        <v>4</v>
      </c>
      <c r="R31" s="20">
        <f t="shared" si="13"/>
        <v>0</v>
      </c>
      <c r="S31" s="20">
        <f t="shared" si="13"/>
        <v>0</v>
      </c>
      <c r="T31" s="20">
        <f t="shared" si="13"/>
        <v>6.8</v>
      </c>
      <c r="U31" s="20">
        <f t="shared" si="13"/>
        <v>0</v>
      </c>
      <c r="V31" s="20">
        <f t="shared" si="13"/>
        <v>0</v>
      </c>
    </row>
    <row r="32" spans="1:22" ht="12.75" customHeight="1" x14ac:dyDescent="0.2">
      <c r="A32" s="31"/>
      <c r="B32" s="21" t="s">
        <v>27</v>
      </c>
      <c r="C32" s="20">
        <f t="shared" si="10"/>
        <v>10.7</v>
      </c>
      <c r="D32" s="20">
        <f t="shared" si="11"/>
        <v>10.7</v>
      </c>
      <c r="E32" s="20">
        <f>'V.37 სპ'!E14+'V.37 სპ'!E23+'V.37 სპ'!E32+'V.38 სპ'!E14+'V.38 სპ'!E23+'V.38 სპ'!E32+'V.39 სპ'!E14+'V.39 სპ'!E23+'V.39 სპ'!E32+'V.40 სპ'!E14+'V.40 სპ'!E23</f>
        <v>0</v>
      </c>
      <c r="F32" s="20">
        <f t="shared" si="12"/>
        <v>0</v>
      </c>
      <c r="G32" s="20">
        <f>'V.37 სპ'!G14+'V.37 სპ'!G23+'V.37 სპ'!G32+'V.38 სპ'!G14+'V.38 სპ'!G23+'V.38 სპ'!G32+'V.39 სპ'!G14+'V.39 სპ'!G23+'V.39 სპ'!G32+'V.40 სპ'!G14+'V.40 სპ'!G23</f>
        <v>0</v>
      </c>
      <c r="H32" s="20">
        <f>'V.37 სპ'!H14+'V.37 სპ'!H23+'V.37 სპ'!H32+'V.38 სპ'!H14+'V.38 სპ'!H23+'V.38 სპ'!H32+'V.39 სპ'!H14+'V.39 სპ'!H23+'V.39 სპ'!H32+'V.40 სპ'!H14+'V.40 სპ'!H23</f>
        <v>0</v>
      </c>
      <c r="I32" s="20">
        <f>'V.37 სპ'!I14+'V.37 სპ'!I23+'V.37 სპ'!I32+'V.38 სპ'!I14+'V.38 სპ'!I23+'V.38 სპ'!I32+'V.39 სპ'!I14+'V.39 სპ'!I23+'V.39 სპ'!I32+'V.40 სპ'!I14+'V.40 სპ'!I23</f>
        <v>0</v>
      </c>
      <c r="J32" s="20">
        <f>'V.37 სპ'!J14+'V.37 სპ'!J23+'V.37 სპ'!J32+'V.38 სპ'!J14+'V.38 სპ'!J23+'V.38 სპ'!J32+'V.39 სპ'!J14+'V.39 სპ'!J23+'V.39 სპ'!J32+'V.40 სპ'!J14+'V.40 სპ'!J23</f>
        <v>0</v>
      </c>
      <c r="K32" s="20">
        <f>'V.37 სპ'!K14+'V.37 სპ'!K23+'V.37 სპ'!K32+'V.38 სპ'!K14+'V.38 სპ'!K23+'V.38 სპ'!K32+'V.39 სპ'!K14+'V.39 სპ'!K23+'V.39 სპ'!K32+'V.40 სპ'!K14+'V.40 სპ'!K23</f>
        <v>0</v>
      </c>
      <c r="L32" s="20">
        <f>'V.37 სპ'!L14+'V.37 სპ'!L23+'V.37 სპ'!L32+'V.38 სპ'!L14+'V.38 სპ'!L23+'V.38 სპ'!L32+'V.39 სპ'!L14+'V.39 სპ'!L23+'V.39 სპ'!L32+'V.40 სპ'!L14+'V.40 სპ'!L23</f>
        <v>0</v>
      </c>
      <c r="M32" s="20">
        <f>'V.37 სპ'!M14+'V.37 სპ'!M23+'V.37 სპ'!M32+'V.38 სპ'!M14+'V.38 სპ'!M23+'V.38 სპ'!M32+'V.39 სპ'!M14+'V.39 სპ'!M23+'V.39 სპ'!M32+'V.40 სპ'!M14+'V.40 სპ'!M23</f>
        <v>0</v>
      </c>
      <c r="N32" s="20">
        <f>'V.37 სპ'!N14+'V.37 სპ'!N23+'V.37 სპ'!N32+'V.38 სპ'!N14+'V.38 სპ'!N23+'V.38 სპ'!N32+'V.39 სპ'!N14+'V.39 სპ'!N23+'V.39 სპ'!N32+'V.40 სპ'!N14+'V.40 სპ'!N23</f>
        <v>0</v>
      </c>
      <c r="O32" s="20">
        <f>'V.37 სპ'!O14+'V.37 სპ'!O23+'V.37 სპ'!O32+'V.38 სპ'!O14+'V.38 სპ'!O23+'V.38 სპ'!O32+'V.39 სპ'!O14+'V.39 სპ'!O23+'V.39 სპ'!O32+'V.40 სპ'!O14+'V.40 სპ'!O23</f>
        <v>0</v>
      </c>
      <c r="P32" s="20">
        <f>'V.37 სპ'!P14+'V.37 სპ'!P23+'V.37 სპ'!P32+'V.38 სპ'!P14+'V.38 სპ'!P23+'V.38 სპ'!P32+'V.39 სპ'!P14+'V.39 სპ'!P23+'V.39 სპ'!P32+'V.40 სპ'!P14+'V.40 სპ'!P23</f>
        <v>0</v>
      </c>
      <c r="Q32" s="20">
        <f>'V.37 სპ'!Q14+'V.37 სპ'!Q23+'V.37 სპ'!Q32+'V.38 სპ'!Q14+'V.38 სპ'!Q23+'V.38 სპ'!Q32+'V.39 სპ'!Q14+'V.39 სპ'!Q23+'V.39 სპ'!Q32+'V.40 სპ'!Q14+'V.40 სპ'!Q23</f>
        <v>4</v>
      </c>
      <c r="R32" s="20">
        <f>'V.37 სპ'!R14+'V.37 სპ'!R23+'V.37 სპ'!R32+'V.38 სპ'!R14+'V.38 სპ'!R23+'V.38 სპ'!R32+'V.39 სპ'!R14+'V.39 სპ'!R23+'V.39 სპ'!R32+'V.40 სპ'!R14+'V.40 სპ'!R23</f>
        <v>0</v>
      </c>
      <c r="S32" s="20">
        <f>'V.37 სპ'!S14+'V.37 სპ'!S23+'V.37 სპ'!S32+'V.38 სპ'!S14+'V.38 სპ'!S23+'V.38 სპ'!S32+'V.39 სპ'!S14+'V.39 სპ'!S23+'V.39 სპ'!S32+'V.40 სპ'!S14+'V.40 სპ'!S23</f>
        <v>0</v>
      </c>
      <c r="T32" s="20">
        <f>'V.37 სპ'!T14+'V.37 სპ'!T23+'V.37 სპ'!T32+'V.38 სპ'!T14+'V.38 სპ'!T23+'V.38 სპ'!T32+'V.39 სპ'!T14+'V.39 სპ'!T23+'V.39 სპ'!T32+'V.40 სპ'!T14+'V.40 სპ'!T23</f>
        <v>6.7</v>
      </c>
      <c r="U32" s="20">
        <f>'V.37 სპ'!U14+'V.37 სპ'!U23+'V.37 სპ'!U32+'V.38 სპ'!U14+'V.38 სპ'!U23+'V.38 სპ'!U32+'V.39 სპ'!U14+'V.39 სპ'!U23+'V.39 სპ'!U32+'V.40 სპ'!U14+'V.40 სპ'!U23</f>
        <v>0</v>
      </c>
      <c r="V32" s="20">
        <f>'V.37 სპ'!V14+'V.37 სპ'!V23+'V.37 სპ'!V32+'V.38 სპ'!V14+'V.38 სპ'!V23+'V.38 სპ'!V32+'V.39 სპ'!V14+'V.39 სპ'!V23+'V.39 სპ'!V32+'V.40 სპ'!V14+'V.40 სპ'!V23</f>
        <v>0</v>
      </c>
    </row>
    <row r="33" spans="1:22" ht="12.75" customHeight="1" x14ac:dyDescent="0.2">
      <c r="A33" s="31"/>
      <c r="B33" s="21" t="s">
        <v>28</v>
      </c>
      <c r="C33" s="20">
        <f t="shared" ref="C33:V33" si="14">C32-C31</f>
        <v>-0.10000000000000142</v>
      </c>
      <c r="D33" s="20">
        <f t="shared" si="14"/>
        <v>-0.10000000000000142</v>
      </c>
      <c r="E33" s="20">
        <f t="shared" si="14"/>
        <v>0</v>
      </c>
      <c r="F33" s="20">
        <f t="shared" si="14"/>
        <v>0</v>
      </c>
      <c r="G33" s="20">
        <f t="shared" si="14"/>
        <v>0</v>
      </c>
      <c r="H33" s="20">
        <f t="shared" si="14"/>
        <v>0</v>
      </c>
      <c r="I33" s="20">
        <f t="shared" si="14"/>
        <v>0</v>
      </c>
      <c r="J33" s="20">
        <f t="shared" si="14"/>
        <v>0</v>
      </c>
      <c r="K33" s="20">
        <f t="shared" si="14"/>
        <v>0</v>
      </c>
      <c r="L33" s="20">
        <f t="shared" si="14"/>
        <v>0</v>
      </c>
      <c r="M33" s="20">
        <f t="shared" si="14"/>
        <v>0</v>
      </c>
      <c r="N33" s="20">
        <f t="shared" si="14"/>
        <v>0</v>
      </c>
      <c r="O33" s="20">
        <f t="shared" si="14"/>
        <v>0</v>
      </c>
      <c r="P33" s="20">
        <f t="shared" si="14"/>
        <v>0</v>
      </c>
      <c r="Q33" s="20">
        <f t="shared" si="14"/>
        <v>0</v>
      </c>
      <c r="R33" s="20">
        <f t="shared" si="14"/>
        <v>0</v>
      </c>
      <c r="S33" s="20">
        <f t="shared" si="14"/>
        <v>0</v>
      </c>
      <c r="T33" s="20">
        <f t="shared" si="14"/>
        <v>-9.9999999999999645E-2</v>
      </c>
      <c r="U33" s="20">
        <f t="shared" si="14"/>
        <v>0</v>
      </c>
      <c r="V33" s="20">
        <f t="shared" si="14"/>
        <v>0</v>
      </c>
    </row>
    <row r="34" spans="1:22" ht="12.75" customHeight="1" x14ac:dyDescent="0.2">
      <c r="A34" s="31"/>
      <c r="B34" s="21" t="s">
        <v>29</v>
      </c>
      <c r="C34" s="20">
        <f>C32/C31*100</f>
        <v>99.074074074074062</v>
      </c>
      <c r="D34" s="20">
        <f>D32/D31*100</f>
        <v>99.074074074074062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>
        <f>Q32/Q31*100</f>
        <v>100</v>
      </c>
      <c r="R34" s="20"/>
      <c r="S34" s="20"/>
      <c r="T34" s="20">
        <f>T32/T31*100</f>
        <v>98.529411764705884</v>
      </c>
      <c r="U34" s="20"/>
      <c r="V34" s="20"/>
    </row>
  </sheetData>
  <mergeCells count="16">
    <mergeCell ref="A2:A6"/>
    <mergeCell ref="V2:V5"/>
    <mergeCell ref="S3:S5"/>
    <mergeCell ref="T3:T5"/>
    <mergeCell ref="U2:U5"/>
    <mergeCell ref="B2:B6"/>
    <mergeCell ref="C2:C5"/>
    <mergeCell ref="F3:O3"/>
    <mergeCell ref="G4:O4"/>
    <mergeCell ref="D2:T2"/>
    <mergeCell ref="D3:D5"/>
    <mergeCell ref="E3:E5"/>
    <mergeCell ref="F4:F5"/>
    <mergeCell ref="P3:P5"/>
    <mergeCell ref="Q3:Q5"/>
    <mergeCell ref="R3:R5"/>
  </mergeCells>
  <phoneticPr fontId="1" type="noConversion"/>
  <pageMargins left="0.17" right="0.2" top="0.11" bottom="0.16" header="0.11" footer="0.16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W38"/>
  <sheetViews>
    <sheetView showZeros="0" zoomScale="110" zoomScaleNormal="110" workbookViewId="0">
      <pane xSplit="2" ySplit="7" topLeftCell="C8" activePane="bottomRight" state="frozen"/>
      <selection activeCell="C35" sqref="C35"/>
      <selection pane="topRight" activeCell="C35" sqref="C35"/>
      <selection pane="bottomLeft" activeCell="C35" sqref="C35"/>
      <selection pane="bottomRight" activeCell="B39" sqref="B39"/>
    </sheetView>
  </sheetViews>
  <sheetFormatPr defaultRowHeight="11.25" x14ac:dyDescent="0.2"/>
  <cols>
    <col min="1" max="1" width="3" style="1" customWidth="1"/>
    <col min="2" max="2" width="30" style="1" customWidth="1"/>
    <col min="3" max="3" width="6.140625" style="2" customWidth="1"/>
    <col min="4" max="4" width="5.85546875" style="2" customWidth="1"/>
    <col min="5" max="5" width="5.28515625" style="2" customWidth="1"/>
    <col min="6" max="6" width="5.42578125" style="2" customWidth="1"/>
    <col min="7" max="7" width="7.28515625" style="2" customWidth="1"/>
    <col min="8" max="8" width="5.140625" style="2" customWidth="1"/>
    <col min="9" max="9" width="4.85546875" style="2" customWidth="1"/>
    <col min="10" max="10" width="5.7109375" style="2" customWidth="1"/>
    <col min="11" max="11" width="4.7109375" style="2" customWidth="1"/>
    <col min="12" max="12" width="5.140625" style="2" customWidth="1"/>
    <col min="13" max="13" width="8.42578125" style="2" customWidth="1"/>
    <col min="14" max="14" width="8" style="2" customWidth="1"/>
    <col min="15" max="15" width="8.140625" style="2" customWidth="1"/>
    <col min="16" max="19" width="4.140625" style="2" customWidth="1"/>
    <col min="20" max="20" width="5.7109375" style="2" customWidth="1"/>
    <col min="21" max="22" width="4.42578125" style="2" customWidth="1"/>
    <col min="23" max="23" width="9.140625" style="2"/>
    <col min="24" max="16384" width="9.140625" style="1"/>
  </cols>
  <sheetData>
    <row r="1" spans="1:23" ht="12" customHeight="1" x14ac:dyDescent="0.2">
      <c r="A1" s="90" t="s">
        <v>53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3" ht="12.75" customHeight="1" x14ac:dyDescent="0.25">
      <c r="A2" s="108" t="s">
        <v>182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</row>
    <row r="3" spans="1:23" ht="9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109" t="s">
        <v>30</v>
      </c>
      <c r="U3" s="109"/>
      <c r="V3" s="109"/>
    </row>
    <row r="4" spans="1:23" ht="12" customHeight="1" x14ac:dyDescent="0.2">
      <c r="A4" s="83" t="s">
        <v>0</v>
      </c>
      <c r="B4" s="83" t="s">
        <v>1</v>
      </c>
      <c r="C4" s="85" t="s">
        <v>22</v>
      </c>
      <c r="D4" s="93" t="s">
        <v>16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85" t="s">
        <v>15</v>
      </c>
      <c r="V4" s="85" t="s">
        <v>21</v>
      </c>
      <c r="W4" s="1"/>
    </row>
    <row r="5" spans="1:23" ht="12" customHeight="1" x14ac:dyDescent="0.2">
      <c r="A5" s="83"/>
      <c r="B5" s="83"/>
      <c r="C5" s="85"/>
      <c r="D5" s="85" t="s">
        <v>20</v>
      </c>
      <c r="E5" s="85" t="s">
        <v>2</v>
      </c>
      <c r="F5" s="84" t="s">
        <v>17</v>
      </c>
      <c r="G5" s="84"/>
      <c r="H5" s="84"/>
      <c r="I5" s="84"/>
      <c r="J5" s="84"/>
      <c r="K5" s="84"/>
      <c r="L5" s="84"/>
      <c r="M5" s="84"/>
      <c r="N5" s="84"/>
      <c r="O5" s="84"/>
      <c r="P5" s="85" t="s">
        <v>11</v>
      </c>
      <c r="Q5" s="85" t="s">
        <v>12</v>
      </c>
      <c r="R5" s="85" t="s">
        <v>13</v>
      </c>
      <c r="S5" s="85" t="s">
        <v>14</v>
      </c>
      <c r="T5" s="85" t="s">
        <v>47</v>
      </c>
      <c r="U5" s="85"/>
      <c r="V5" s="85"/>
      <c r="W5" s="1"/>
    </row>
    <row r="6" spans="1:23" ht="9.75" customHeight="1" x14ac:dyDescent="0.2">
      <c r="A6" s="83"/>
      <c r="B6" s="83"/>
      <c r="C6" s="85"/>
      <c r="D6" s="85"/>
      <c r="E6" s="85"/>
      <c r="F6" s="85" t="s">
        <v>19</v>
      </c>
      <c r="G6" s="84" t="s">
        <v>18</v>
      </c>
      <c r="H6" s="84"/>
      <c r="I6" s="84"/>
      <c r="J6" s="84"/>
      <c r="K6" s="84"/>
      <c r="L6" s="84"/>
      <c r="M6" s="84"/>
      <c r="N6" s="84"/>
      <c r="O6" s="84"/>
      <c r="P6" s="85"/>
      <c r="Q6" s="85"/>
      <c r="R6" s="85"/>
      <c r="S6" s="85"/>
      <c r="T6" s="85"/>
      <c r="U6" s="85"/>
      <c r="V6" s="85"/>
      <c r="W6" s="1"/>
    </row>
    <row r="7" spans="1:23" ht="102.75" customHeight="1" x14ac:dyDescent="0.2">
      <c r="A7" s="83"/>
      <c r="B7" s="83"/>
      <c r="C7" s="85"/>
      <c r="D7" s="85"/>
      <c r="E7" s="85"/>
      <c r="F7" s="85"/>
      <c r="G7" s="3" t="s">
        <v>3</v>
      </c>
      <c r="H7" s="3" t="s">
        <v>4</v>
      </c>
      <c r="I7" s="3" t="s">
        <v>5</v>
      </c>
      <c r="J7" s="3" t="s">
        <v>6</v>
      </c>
      <c r="K7" s="3" t="s">
        <v>7</v>
      </c>
      <c r="L7" s="3" t="s">
        <v>8</v>
      </c>
      <c r="M7" s="3" t="s">
        <v>9</v>
      </c>
      <c r="N7" s="3" t="s">
        <v>52</v>
      </c>
      <c r="O7" s="3" t="s">
        <v>10</v>
      </c>
      <c r="P7" s="85"/>
      <c r="Q7" s="85"/>
      <c r="R7" s="85"/>
      <c r="S7" s="85"/>
      <c r="T7" s="85"/>
      <c r="U7" s="85"/>
      <c r="V7" s="85"/>
    </row>
    <row r="8" spans="1:23" ht="10.5" customHeight="1" x14ac:dyDescent="0.2">
      <c r="A8" s="83"/>
      <c r="B8" s="83"/>
      <c r="C8" s="4">
        <v>1</v>
      </c>
      <c r="D8" s="4">
        <v>2</v>
      </c>
      <c r="E8" s="4">
        <v>21</v>
      </c>
      <c r="F8" s="4">
        <v>22</v>
      </c>
      <c r="G8" s="4">
        <v>221</v>
      </c>
      <c r="H8" s="4">
        <v>222</v>
      </c>
      <c r="I8" s="4">
        <v>223</v>
      </c>
      <c r="J8" s="4">
        <v>224</v>
      </c>
      <c r="K8" s="4">
        <v>225</v>
      </c>
      <c r="L8" s="4">
        <v>226</v>
      </c>
      <c r="M8" s="4">
        <v>227</v>
      </c>
      <c r="N8" s="4">
        <v>228</v>
      </c>
      <c r="O8" s="4">
        <v>229</v>
      </c>
      <c r="P8" s="4">
        <v>23</v>
      </c>
      <c r="Q8" s="4">
        <v>24</v>
      </c>
      <c r="R8" s="4">
        <v>25</v>
      </c>
      <c r="S8" s="4">
        <v>26</v>
      </c>
      <c r="T8" s="4">
        <v>27</v>
      </c>
      <c r="U8" s="4">
        <v>28</v>
      </c>
      <c r="V8" s="4">
        <v>29</v>
      </c>
      <c r="W8" s="1"/>
    </row>
    <row r="9" spans="1:23" ht="10.5" customHeight="1" x14ac:dyDescent="0.2">
      <c r="A9" s="4">
        <v>1</v>
      </c>
      <c r="B9" s="4">
        <v>2</v>
      </c>
      <c r="C9" s="4">
        <v>4</v>
      </c>
      <c r="D9" s="4">
        <v>5</v>
      </c>
      <c r="E9" s="4">
        <v>6</v>
      </c>
      <c r="F9" s="4">
        <v>7</v>
      </c>
      <c r="G9" s="4">
        <v>8</v>
      </c>
      <c r="H9" s="4">
        <v>9</v>
      </c>
      <c r="I9" s="4">
        <v>10</v>
      </c>
      <c r="J9" s="4">
        <v>11</v>
      </c>
      <c r="K9" s="4">
        <v>12</v>
      </c>
      <c r="L9" s="4">
        <v>13</v>
      </c>
      <c r="M9" s="4">
        <v>14</v>
      </c>
      <c r="N9" s="4">
        <v>15</v>
      </c>
      <c r="O9" s="4">
        <v>16</v>
      </c>
      <c r="P9" s="4">
        <v>17</v>
      </c>
      <c r="Q9" s="4">
        <v>18</v>
      </c>
      <c r="R9" s="4">
        <v>19</v>
      </c>
      <c r="S9" s="4">
        <v>20</v>
      </c>
      <c r="T9" s="4">
        <v>21</v>
      </c>
      <c r="U9" s="4">
        <v>22</v>
      </c>
      <c r="V9" s="4">
        <v>23</v>
      </c>
    </row>
    <row r="10" spans="1:23" ht="19.5" customHeight="1" x14ac:dyDescent="0.2">
      <c r="A10" s="86" t="s">
        <v>50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8"/>
    </row>
    <row r="11" spans="1:23" ht="23.25" customHeight="1" x14ac:dyDescent="0.2">
      <c r="A11" s="4"/>
      <c r="B11" s="6" t="s">
        <v>60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4"/>
      <c r="W11" s="1"/>
    </row>
    <row r="12" spans="1:23" ht="12" customHeight="1" x14ac:dyDescent="0.2">
      <c r="A12" s="4"/>
      <c r="B12" s="7" t="s">
        <v>23</v>
      </c>
      <c r="C12" s="9">
        <f t="shared" ref="C12:C17" si="0">D12+U12+V12</f>
        <v>2364.9</v>
      </c>
      <c r="D12" s="9">
        <f t="shared" ref="D12:D17" si="1">E12+F12+P12+Q12+R12+S12+T12</f>
        <v>2150.4</v>
      </c>
      <c r="E12" s="9">
        <f>E21+E30+I.2!E9+I.2!E18+I.2!E27+I.3!E9+I.3!E18</f>
        <v>1434.6</v>
      </c>
      <c r="F12" s="9">
        <f t="shared" ref="F12:F17" si="2">G12+H12+I12+J12+K12+L12+M12+N12+O12</f>
        <v>619.4</v>
      </c>
      <c r="G12" s="9">
        <f>G21+G30+I.2!G9+I.2!G18+I.2!G27+I.3!G9+I.3!G18</f>
        <v>196.8</v>
      </c>
      <c r="H12" s="9">
        <f>H21+H30+I.2!H9+I.2!H18+I.2!H27+I.3!H9+I.3!H18</f>
        <v>19.400000000000002</v>
      </c>
      <c r="I12" s="9">
        <f>I21+I30+I.2!I9+I.2!I18+I.2!I27+I.3!I9+I.3!I18</f>
        <v>119.60000000000001</v>
      </c>
      <c r="J12" s="9">
        <f>J21+J30+I.2!J9+I.2!J18+I.2!J27+I.3!J9+I.3!J18</f>
        <v>13.2</v>
      </c>
      <c r="K12" s="9">
        <f>K21+K30+I.2!K9+I.2!K18+I.2!K27+I.3!K9+I.3!K18</f>
        <v>0</v>
      </c>
      <c r="L12" s="9">
        <f>L21+L30+I.2!L9+I.2!L18+I.2!L27+I.3!L9+I.3!L18</f>
        <v>0</v>
      </c>
      <c r="M12" s="9">
        <f>M21+M30+I.2!M9+I.2!M18+I.2!M27+I.3!M9+I.3!M18</f>
        <v>0</v>
      </c>
      <c r="N12" s="9">
        <f>N21+N30+I.2!N9+I.2!N18+I.2!N27+I.3!N9+I.3!N18</f>
        <v>81.900000000000006</v>
      </c>
      <c r="O12" s="9">
        <f>O21+O30+I.2!O9+I.2!O18+I.2!O27+I.3!O9+I.3!O18</f>
        <v>188.5</v>
      </c>
      <c r="P12" s="9">
        <f>P21+P30+I.2!P9+I.2!P18+I.2!P27+I.3!P9+I.3!P18</f>
        <v>18.600000000000001</v>
      </c>
      <c r="Q12" s="9">
        <f>Q21+Q30+I.2!Q9+I.2!Q18+I.2!Q27+I.3!Q9+I.3!Q18</f>
        <v>0</v>
      </c>
      <c r="R12" s="9">
        <f>R21+R30+I.2!R9+I.2!R18+I.2!R27+I.3!R9+I.3!R18</f>
        <v>10</v>
      </c>
      <c r="S12" s="9">
        <f>S21+S30+I.2!S9+I.2!S18+I.2!S27+I.3!S9+I.3!S18</f>
        <v>31.5</v>
      </c>
      <c r="T12" s="9">
        <f>T21+T30+I.2!T9+I.2!T18+I.2!T27+I.3!T9+I.3!T18</f>
        <v>36.299999999999997</v>
      </c>
      <c r="U12" s="9">
        <f>U21+U30+I.2!U9+I.2!U18+I.2!U27+I.3!U9+I.3!U18</f>
        <v>141.1</v>
      </c>
      <c r="V12" s="9">
        <f>V21+V30+I.2!V9+I.2!V18+I.2!V27+I.3!V9+I.3!V18</f>
        <v>73.400000000000006</v>
      </c>
      <c r="W12" s="1"/>
    </row>
    <row r="13" spans="1:23" ht="12" customHeight="1" x14ac:dyDescent="0.2">
      <c r="A13" s="4"/>
      <c r="B13" s="7" t="s">
        <v>24</v>
      </c>
      <c r="C13" s="9">
        <f t="shared" si="0"/>
        <v>-57.3</v>
      </c>
      <c r="D13" s="9">
        <f t="shared" si="1"/>
        <v>-57.3</v>
      </c>
      <c r="E13" s="9">
        <f>E22+E31+I.2!E10+I.2!E19+I.2!E28+I.3!E10+I.3!E19</f>
        <v>0</v>
      </c>
      <c r="F13" s="9">
        <f t="shared" si="2"/>
        <v>-59.3</v>
      </c>
      <c r="G13" s="9">
        <f>G22+G31+I.2!G10+I.2!G19+I.2!G28+I.3!G10+I.3!G19</f>
        <v>0</v>
      </c>
      <c r="H13" s="9">
        <f>H22+H31+I.2!H10+I.2!H19+I.2!H28+I.3!H10+I.3!H19</f>
        <v>0</v>
      </c>
      <c r="I13" s="9">
        <f>I22+I31+I.2!I10+I.2!I19+I.2!I28+I.3!I10+I.3!I19</f>
        <v>0</v>
      </c>
      <c r="J13" s="9">
        <f>J22+J31+I.2!J10+I.2!J19+I.2!J28+I.3!J10+I.3!J19</f>
        <v>0</v>
      </c>
      <c r="K13" s="9">
        <f>K22+K31+I.2!K10+I.2!K19+I.2!K28+I.3!K10+I.3!K19</f>
        <v>0</v>
      </c>
      <c r="L13" s="9">
        <f>L22+L31+I.2!L10+I.2!L19+I.2!L28+I.3!L10+I.3!L19</f>
        <v>13</v>
      </c>
      <c r="M13" s="9">
        <f>M22+M31+I.2!M10+I.2!M19+I.2!M28+I.3!M10+I.3!M19</f>
        <v>0</v>
      </c>
      <c r="N13" s="9">
        <f>N22+N31+I.2!N10+I.2!N19+I.2!N28+I.3!N10+I.3!N19</f>
        <v>5</v>
      </c>
      <c r="O13" s="9">
        <f>O22+O31+I.2!O10+I.2!O19+I.2!O28+I.3!O10+I.3!O19</f>
        <v>-77.3</v>
      </c>
      <c r="P13" s="9">
        <f>P22+P31+I.2!P10+I.2!P19+I.2!P28+I.3!P10+I.3!P19</f>
        <v>0</v>
      </c>
      <c r="Q13" s="9">
        <f>Q22+Q31+I.2!Q10+I.2!Q19+I.2!Q28+I.3!Q10+I.3!Q19</f>
        <v>0</v>
      </c>
      <c r="R13" s="9">
        <f>R22+R31+I.2!R10+I.2!R19+I.2!R28+I.3!R10+I.3!R19</f>
        <v>0</v>
      </c>
      <c r="S13" s="9">
        <f>S22+S31+I.2!S10+I.2!S19+I.2!S28+I.3!S10+I.3!S19</f>
        <v>0</v>
      </c>
      <c r="T13" s="9">
        <f>T22+T31+I.2!T10+I.2!T19+I.2!T28+I.3!T10+I.3!T19</f>
        <v>2</v>
      </c>
      <c r="U13" s="9">
        <f>U22+U31+I.2!U10+I.2!U19+I.2!U28+I.3!U10+I.3!U19</f>
        <v>0</v>
      </c>
      <c r="V13" s="9">
        <f>V22+V31+I.2!V10+I.2!V19+I.2!V28+I.3!V10+I.3!V19</f>
        <v>0</v>
      </c>
      <c r="W13" s="1"/>
    </row>
    <row r="14" spans="1:23" ht="12" customHeight="1" x14ac:dyDescent="0.2">
      <c r="A14" s="4"/>
      <c r="B14" s="7" t="s">
        <v>25</v>
      </c>
      <c r="C14" s="9">
        <f t="shared" si="0"/>
        <v>665.6</v>
      </c>
      <c r="D14" s="9">
        <f t="shared" si="1"/>
        <v>116.6</v>
      </c>
      <c r="E14" s="9">
        <f>E23+E32+I.2!E11+I.2!E20+I.2!E29+I.3!E11+I.3!E20</f>
        <v>49.8</v>
      </c>
      <c r="F14" s="9">
        <f t="shared" si="2"/>
        <v>8.1</v>
      </c>
      <c r="G14" s="9">
        <f>G23+G32+I.2!G11+I.2!G20+I.2!G29+I.3!G11+I.3!G20</f>
        <v>0</v>
      </c>
      <c r="H14" s="9">
        <f>H23+H32+I.2!H11+I.2!H20+I.2!H29+I.3!H11+I.3!H20</f>
        <v>-2.4</v>
      </c>
      <c r="I14" s="9">
        <f>I23+I32+I.2!I11+I.2!I20+I.2!I29+I.3!I11+I.3!I20</f>
        <v>7.5</v>
      </c>
      <c r="J14" s="9">
        <f>J23+J32+I.2!J11+I.2!J20+I.2!J29+I.3!J11+I.3!J20</f>
        <v>0</v>
      </c>
      <c r="K14" s="9">
        <f>K23+K32+I.2!K11+I.2!K20+I.2!K29+I.3!K11+I.3!K20</f>
        <v>0</v>
      </c>
      <c r="L14" s="9">
        <f>L23+L32+I.2!L11+I.2!L20+I.2!L29+I.3!L11+I.3!L20</f>
        <v>0</v>
      </c>
      <c r="M14" s="9">
        <f>M23+M32+I.2!M11+I.2!M20+I.2!M29+I.3!M11+I.3!M20</f>
        <v>0</v>
      </c>
      <c r="N14" s="9">
        <f>N23+N32+I.2!N11+I.2!N20+I.2!N29+I.3!N11+I.3!N20</f>
        <v>0</v>
      </c>
      <c r="O14" s="9">
        <f>O23+O32+I.2!O11+I.2!O20+I.2!O29+I.3!O11+I.3!O20</f>
        <v>3.0000000000000004</v>
      </c>
      <c r="P14" s="9">
        <f>P23+P32+I.2!P11+I.2!P20+I.2!P29+I.3!P11+I.3!P20</f>
        <v>0</v>
      </c>
      <c r="Q14" s="9">
        <f>Q23+Q32+I.2!Q11+I.2!Q20+I.2!Q29+I.3!Q11+I.3!Q20</f>
        <v>0</v>
      </c>
      <c r="R14" s="9">
        <f>R23+R32+I.2!R11+I.2!R20+I.2!R29+I.3!R11+I.3!R20</f>
        <v>0</v>
      </c>
      <c r="S14" s="9">
        <f>S23+S32+I.2!S11+I.2!S20+I.2!S29+I.3!S11+I.3!S20</f>
        <v>58.7</v>
      </c>
      <c r="T14" s="9">
        <f>T23+T32+I.2!T11+I.2!T20+I.2!T29+I.3!T11+I.3!T20</f>
        <v>0</v>
      </c>
      <c r="U14" s="9">
        <f>U23+U32+I.2!U11+I.2!U20+I.2!U29+I.3!U11+I.3!U20</f>
        <v>549</v>
      </c>
      <c r="V14" s="9">
        <f>V23+V32+I.2!V11+I.2!V20+I.2!V29+I.3!V11+I.3!V20</f>
        <v>0</v>
      </c>
      <c r="W14" s="1"/>
    </row>
    <row r="15" spans="1:23" ht="12" customHeight="1" x14ac:dyDescent="0.2">
      <c r="A15" s="4"/>
      <c r="B15" s="8" t="s">
        <v>38</v>
      </c>
      <c r="C15" s="9">
        <f t="shared" si="0"/>
        <v>-128.70000000000002</v>
      </c>
      <c r="D15" s="9">
        <f t="shared" si="1"/>
        <v>93.6</v>
      </c>
      <c r="E15" s="9">
        <f>E24+E33+I.2!E12+I.2!E21+I.2!E30+I.3!E12+I.3!E21</f>
        <v>-17.3</v>
      </c>
      <c r="F15" s="9">
        <f t="shared" si="2"/>
        <v>94.7</v>
      </c>
      <c r="G15" s="9">
        <f>G24+G33+I.2!G12+I.2!G21+I.2!G30+I.3!G12+I.3!G21</f>
        <v>11</v>
      </c>
      <c r="H15" s="9">
        <f>H24+H33+I.2!H12+I.2!H21+I.2!H30+I.3!H12+I.3!H21</f>
        <v>0</v>
      </c>
      <c r="I15" s="9">
        <f>I24+I33+I.2!I12+I.2!I21+I.2!I30+I.3!I12+I.3!I21</f>
        <v>31.1</v>
      </c>
      <c r="J15" s="9">
        <f>J24+J33+I.2!J12+I.2!J21+I.2!J30+I.3!J12+I.3!J21</f>
        <v>0</v>
      </c>
      <c r="K15" s="9">
        <f>K24+K33+I.2!K12+I.2!K21+I.2!K30+I.3!K12+I.3!K21</f>
        <v>0</v>
      </c>
      <c r="L15" s="9">
        <f>L24+L33+I.2!L12+I.2!L21+I.2!L30+I.3!L12+I.3!L21</f>
        <v>3.2</v>
      </c>
      <c r="M15" s="9">
        <f>M24+M33+I.2!M12+I.2!M21+I.2!M30+I.3!M12+I.3!M21</f>
        <v>3.2</v>
      </c>
      <c r="N15" s="9">
        <f>N24+N33+I.2!N12+I.2!N21+I.2!N30+I.3!N12+I.3!N21</f>
        <v>9.4</v>
      </c>
      <c r="O15" s="9">
        <f>O24+O33+I.2!O12+I.2!O21+I.2!O30+I.3!O12+I.3!O21</f>
        <v>36.799999999999997</v>
      </c>
      <c r="P15" s="9">
        <f>P24+P33+I.2!P12+I.2!P21+I.2!P30+I.3!P12+I.3!P21</f>
        <v>4</v>
      </c>
      <c r="Q15" s="9">
        <f>Q24+Q33+I.2!Q12+I.2!Q21+I.2!Q30+I.3!Q12+I.3!Q21</f>
        <v>0</v>
      </c>
      <c r="R15" s="9">
        <f>R24+R33+I.2!R12+I.2!R21+I.2!R30+I.3!R12+I.3!R21</f>
        <v>5</v>
      </c>
      <c r="S15" s="9">
        <f>S24+S33+I.2!S12+I.2!S21+I.2!S30+I.3!S12+I.3!S21</f>
        <v>5.0999999999999996</v>
      </c>
      <c r="T15" s="9">
        <f>T24+T33+I.2!T12+I.2!T21+I.2!T30+I.3!T12+I.3!T21</f>
        <v>2.1</v>
      </c>
      <c r="U15" s="9">
        <f>U24+U33+I.2!U12+I.2!U21+I.2!U30+I.3!U12+I.3!U21</f>
        <v>-230.3</v>
      </c>
      <c r="V15" s="9">
        <f>V24+V33+I.2!V12+I.2!V21+I.2!V30+I.3!V12+I.3!V21</f>
        <v>8</v>
      </c>
      <c r="W15" s="1"/>
    </row>
    <row r="16" spans="1:23" ht="12" customHeight="1" x14ac:dyDescent="0.2">
      <c r="A16" s="4"/>
      <c r="B16" s="8" t="s">
        <v>26</v>
      </c>
      <c r="C16" s="9">
        <f t="shared" si="0"/>
        <v>2844.5000000000005</v>
      </c>
      <c r="D16" s="9">
        <f t="shared" si="1"/>
        <v>2303.3000000000002</v>
      </c>
      <c r="E16" s="9">
        <f>E12+E13+E14+E15</f>
        <v>1467.1</v>
      </c>
      <c r="F16" s="9">
        <f t="shared" si="2"/>
        <v>662.9</v>
      </c>
      <c r="G16" s="9">
        <f t="shared" ref="G16:V16" si="3">G12+G13+G14+G15</f>
        <v>207.8</v>
      </c>
      <c r="H16" s="9">
        <f t="shared" si="3"/>
        <v>17.000000000000004</v>
      </c>
      <c r="I16" s="9">
        <f t="shared" si="3"/>
        <v>158.20000000000002</v>
      </c>
      <c r="J16" s="9">
        <f t="shared" si="3"/>
        <v>13.2</v>
      </c>
      <c r="K16" s="9">
        <f t="shared" si="3"/>
        <v>0</v>
      </c>
      <c r="L16" s="9">
        <f t="shared" si="3"/>
        <v>16.2</v>
      </c>
      <c r="M16" s="9">
        <f t="shared" si="3"/>
        <v>3.2</v>
      </c>
      <c r="N16" s="9">
        <f t="shared" si="3"/>
        <v>96.300000000000011</v>
      </c>
      <c r="O16" s="9">
        <f t="shared" si="3"/>
        <v>151</v>
      </c>
      <c r="P16" s="9">
        <f t="shared" si="3"/>
        <v>22.6</v>
      </c>
      <c r="Q16" s="9">
        <f t="shared" si="3"/>
        <v>0</v>
      </c>
      <c r="R16" s="9">
        <f t="shared" si="3"/>
        <v>15</v>
      </c>
      <c r="S16" s="9">
        <f t="shared" si="3"/>
        <v>95.3</v>
      </c>
      <c r="T16" s="9">
        <f t="shared" si="3"/>
        <v>40.4</v>
      </c>
      <c r="U16" s="9">
        <f t="shared" si="3"/>
        <v>459.8</v>
      </c>
      <c r="V16" s="9">
        <f t="shared" si="3"/>
        <v>81.400000000000006</v>
      </c>
      <c r="W16" s="1"/>
    </row>
    <row r="17" spans="1:23" ht="12" customHeight="1" x14ac:dyDescent="0.2">
      <c r="A17" s="4"/>
      <c r="B17" s="7" t="s">
        <v>27</v>
      </c>
      <c r="C17" s="9">
        <f t="shared" si="0"/>
        <v>2151.7000000000003</v>
      </c>
      <c r="D17" s="9">
        <f t="shared" si="1"/>
        <v>1932.6000000000001</v>
      </c>
      <c r="E17" s="9">
        <f>E26+E35+I.2!E14+I.2!E23+I.2!E32+I.3!E14+I.3!E23</f>
        <v>1336.1000000000001</v>
      </c>
      <c r="F17" s="9">
        <f t="shared" si="2"/>
        <v>465.69999999999993</v>
      </c>
      <c r="G17" s="9">
        <f>G26+G35+I.2!G14+I.2!G23+I.2!G32+I.3!G14+I.3!G23</f>
        <v>196.7</v>
      </c>
      <c r="H17" s="9">
        <f>H26+H35+I.2!H14+I.2!H23+I.2!H32+I.3!H14+I.3!H23</f>
        <v>4</v>
      </c>
      <c r="I17" s="9">
        <f>I26+I35+I.2!I14+I.2!I23+I.2!I32+I.3!I14+I.3!I23</f>
        <v>123.39999999999999</v>
      </c>
      <c r="J17" s="9">
        <f>J26+J35+I.2!J14+I.2!J23+I.2!J32+I.3!J14+I.3!J23</f>
        <v>1.4000000000000001</v>
      </c>
      <c r="K17" s="9">
        <f>K26+K35+I.2!K14+I.2!K23+I.2!K32+I.3!K14+I.3!K23</f>
        <v>0</v>
      </c>
      <c r="L17" s="9">
        <f>L26+L35+I.2!L14+I.2!L23+I.2!L32+I.3!L14+I.3!L23</f>
        <v>7.4</v>
      </c>
      <c r="M17" s="9">
        <f>M26+M35+I.2!M14+I.2!M23+I.2!M32+I.3!M14+I.3!M23</f>
        <v>3.2</v>
      </c>
      <c r="N17" s="9">
        <f>N26+N35+I.2!N14+I.2!N23+I.2!N32+I.3!N14+I.3!N23</f>
        <v>71.800000000000011</v>
      </c>
      <c r="O17" s="9">
        <f>O26+O35+I.2!O14+I.2!O23+I.2!O32+I.3!O14+I.3!O23</f>
        <v>57.800000000000004</v>
      </c>
      <c r="P17" s="9">
        <f>P26+P35+I.2!P14+I.2!P23+I.2!P32+I.3!P14+I.3!P23</f>
        <v>22.3</v>
      </c>
      <c r="Q17" s="9">
        <f>Q26+Q35+I.2!Q14+I.2!Q23+I.2!Q32+I.3!Q14+I.3!Q23</f>
        <v>0</v>
      </c>
      <c r="R17" s="9">
        <f>R26+R35+I.2!R14+I.2!R23+I.2!R32+I.3!R14+I.3!R23</f>
        <v>4.5</v>
      </c>
      <c r="S17" s="9">
        <f>S26+S35+I.2!S14+I.2!S23+I.2!S32+I.3!S14+I.3!S23</f>
        <v>83.5</v>
      </c>
      <c r="T17" s="9">
        <f>T26+T35+I.2!T14+I.2!T23+I.2!T32+I.3!T14+I.3!T23</f>
        <v>20.5</v>
      </c>
      <c r="U17" s="9">
        <f>U26+U35+I.2!U14+I.2!U23+I.2!U32+I.3!U14+I.3!U23</f>
        <v>138.1</v>
      </c>
      <c r="V17" s="9">
        <f>V26+V35+I.2!V14+I.2!V23+I.2!V32+I.3!V14+I.3!V23</f>
        <v>81</v>
      </c>
      <c r="W17" s="1"/>
    </row>
    <row r="18" spans="1:23" ht="13.5" customHeight="1" x14ac:dyDescent="0.2">
      <c r="A18" s="4"/>
      <c r="B18" s="7" t="s">
        <v>28</v>
      </c>
      <c r="C18" s="9">
        <f t="shared" ref="C18:V18" si="4">C17-C16</f>
        <v>-692.80000000000018</v>
      </c>
      <c r="D18" s="9">
        <f t="shared" si="4"/>
        <v>-370.70000000000005</v>
      </c>
      <c r="E18" s="9">
        <f t="shared" si="4"/>
        <v>-130.99999999999977</v>
      </c>
      <c r="F18" s="9">
        <f t="shared" si="4"/>
        <v>-197.20000000000005</v>
      </c>
      <c r="G18" s="9">
        <f t="shared" si="4"/>
        <v>-11.100000000000023</v>
      </c>
      <c r="H18" s="9">
        <f t="shared" si="4"/>
        <v>-13.000000000000004</v>
      </c>
      <c r="I18" s="9">
        <f t="shared" si="4"/>
        <v>-34.800000000000026</v>
      </c>
      <c r="J18" s="9">
        <f t="shared" si="4"/>
        <v>-11.799999999999999</v>
      </c>
      <c r="K18" s="9">
        <f t="shared" si="4"/>
        <v>0</v>
      </c>
      <c r="L18" s="9">
        <f t="shared" si="4"/>
        <v>-8.7999999999999989</v>
      </c>
      <c r="M18" s="9">
        <f t="shared" si="4"/>
        <v>0</v>
      </c>
      <c r="N18" s="9">
        <f t="shared" si="4"/>
        <v>-24.5</v>
      </c>
      <c r="O18" s="9">
        <f t="shared" si="4"/>
        <v>-93.199999999999989</v>
      </c>
      <c r="P18" s="9">
        <f t="shared" si="4"/>
        <v>-0.30000000000000071</v>
      </c>
      <c r="Q18" s="9">
        <f t="shared" si="4"/>
        <v>0</v>
      </c>
      <c r="R18" s="9">
        <f t="shared" si="4"/>
        <v>-10.5</v>
      </c>
      <c r="S18" s="9">
        <f t="shared" si="4"/>
        <v>-11.799999999999997</v>
      </c>
      <c r="T18" s="9">
        <f t="shared" si="4"/>
        <v>-19.899999999999999</v>
      </c>
      <c r="U18" s="9">
        <f t="shared" si="4"/>
        <v>-321.70000000000005</v>
      </c>
      <c r="V18" s="9">
        <f t="shared" si="4"/>
        <v>-0.40000000000000568</v>
      </c>
      <c r="W18" s="1"/>
    </row>
    <row r="19" spans="1:23" ht="12.75" customHeight="1" x14ac:dyDescent="0.2">
      <c r="A19" s="4"/>
      <c r="B19" s="7" t="s">
        <v>29</v>
      </c>
      <c r="C19" s="9">
        <f t="shared" ref="C19:U19" si="5">C17/C16*100</f>
        <v>75.644225698716809</v>
      </c>
      <c r="D19" s="9">
        <f t="shared" si="5"/>
        <v>83.905700516650029</v>
      </c>
      <c r="E19" s="9">
        <f t="shared" si="5"/>
        <v>91.070819985004448</v>
      </c>
      <c r="F19" s="9">
        <f t="shared" si="5"/>
        <v>70.251923367023679</v>
      </c>
      <c r="G19" s="9">
        <f t="shared" si="5"/>
        <v>94.658325312800756</v>
      </c>
      <c r="H19" s="9">
        <f t="shared" si="5"/>
        <v>23.529411764705877</v>
      </c>
      <c r="I19" s="9">
        <f t="shared" si="5"/>
        <v>78.002528445006305</v>
      </c>
      <c r="J19" s="9">
        <f t="shared" si="5"/>
        <v>10.606060606060607</v>
      </c>
      <c r="K19" s="9"/>
      <c r="L19" s="9">
        <f t="shared" si="5"/>
        <v>45.679012345679013</v>
      </c>
      <c r="M19" s="9">
        <f t="shared" si="5"/>
        <v>100</v>
      </c>
      <c r="N19" s="9">
        <f t="shared" si="5"/>
        <v>74.558670820353072</v>
      </c>
      <c r="O19" s="9">
        <f t="shared" si="5"/>
        <v>38.278145695364238</v>
      </c>
      <c r="P19" s="9">
        <f t="shared" si="5"/>
        <v>98.672566371681413</v>
      </c>
      <c r="Q19" s="9"/>
      <c r="R19" s="9">
        <f>R17/R16*100</f>
        <v>30</v>
      </c>
      <c r="S19" s="9">
        <f t="shared" si="5"/>
        <v>87.618048268625387</v>
      </c>
      <c r="T19" s="9">
        <f t="shared" si="5"/>
        <v>50.742574257425744</v>
      </c>
      <c r="U19" s="9">
        <f t="shared" si="5"/>
        <v>30.034797738147017</v>
      </c>
      <c r="V19" s="9">
        <f>V17/V16*100</f>
        <v>99.508599508599502</v>
      </c>
      <c r="W19" s="1"/>
    </row>
    <row r="20" spans="1:23" ht="28.5" customHeight="1" x14ac:dyDescent="0.2">
      <c r="A20" s="4">
        <v>1</v>
      </c>
      <c r="B20" s="10" t="s">
        <v>69</v>
      </c>
      <c r="C20" s="9"/>
      <c r="D20" s="9"/>
      <c r="E20" s="9"/>
      <c r="F20" s="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1"/>
    </row>
    <row r="21" spans="1:23" ht="12" customHeight="1" x14ac:dyDescent="0.2">
      <c r="A21" s="4"/>
      <c r="B21" s="7" t="s">
        <v>23</v>
      </c>
      <c r="C21" s="20">
        <f t="shared" ref="C21:C26" si="6">D21+U21+V21</f>
        <v>685.9</v>
      </c>
      <c r="D21" s="20">
        <f t="shared" ref="D21:D26" si="7">E21+F21+P21+Q21+R21+S21+T21</f>
        <v>661.3</v>
      </c>
      <c r="E21" s="20">
        <v>414.6</v>
      </c>
      <c r="F21" s="20">
        <f t="shared" ref="F21:F26" si="8">G21+H21+I21+J21+K21+L21+M21+N21+O21</f>
        <v>212.7</v>
      </c>
      <c r="G21" s="57">
        <v>105</v>
      </c>
      <c r="H21" s="57">
        <v>7.6</v>
      </c>
      <c r="I21" s="57">
        <v>43.4</v>
      </c>
      <c r="J21" s="57">
        <v>4.2</v>
      </c>
      <c r="K21" s="57"/>
      <c r="L21" s="57"/>
      <c r="M21" s="57"/>
      <c r="N21" s="57">
        <v>42</v>
      </c>
      <c r="O21" s="57">
        <v>10.5</v>
      </c>
      <c r="P21" s="57"/>
      <c r="Q21" s="57"/>
      <c r="R21" s="57"/>
      <c r="S21" s="20">
        <v>10</v>
      </c>
      <c r="T21" s="20">
        <v>24</v>
      </c>
      <c r="U21" s="20">
        <v>24.6</v>
      </c>
      <c r="V21" s="57"/>
      <c r="W21" s="1"/>
    </row>
    <row r="22" spans="1:23" ht="12" customHeight="1" x14ac:dyDescent="0.2">
      <c r="A22" s="4"/>
      <c r="B22" s="7" t="s">
        <v>24</v>
      </c>
      <c r="C22" s="20">
        <f t="shared" si="6"/>
        <v>0</v>
      </c>
      <c r="D22" s="20">
        <f t="shared" si="7"/>
        <v>0</v>
      </c>
      <c r="E22" s="20"/>
      <c r="F22" s="20">
        <f t="shared" si="8"/>
        <v>0</v>
      </c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1"/>
    </row>
    <row r="23" spans="1:23" ht="12" customHeight="1" x14ac:dyDescent="0.2">
      <c r="A23" s="4"/>
      <c r="B23" s="7" t="s">
        <v>25</v>
      </c>
      <c r="C23" s="20">
        <f t="shared" si="6"/>
        <v>-6.5</v>
      </c>
      <c r="D23" s="20">
        <f t="shared" si="7"/>
        <v>-6.5</v>
      </c>
      <c r="E23" s="20"/>
      <c r="F23" s="20">
        <f t="shared" si="8"/>
        <v>-6.5</v>
      </c>
      <c r="G23" s="57"/>
      <c r="H23" s="57">
        <v>-2.6</v>
      </c>
      <c r="I23" s="57"/>
      <c r="J23" s="57"/>
      <c r="K23" s="57"/>
      <c r="L23" s="57"/>
      <c r="M23" s="57"/>
      <c r="N23" s="57"/>
      <c r="O23" s="20">
        <v>-3.9</v>
      </c>
      <c r="P23" s="57"/>
      <c r="Q23" s="57"/>
      <c r="R23" s="57"/>
      <c r="S23" s="57"/>
      <c r="T23" s="20"/>
      <c r="U23" s="20"/>
      <c r="V23" s="57"/>
      <c r="W23" s="1"/>
    </row>
    <row r="24" spans="1:23" ht="12" customHeight="1" x14ac:dyDescent="0.2">
      <c r="A24" s="4"/>
      <c r="B24" s="8" t="s">
        <v>38</v>
      </c>
      <c r="C24" s="20">
        <f t="shared" si="6"/>
        <v>0</v>
      </c>
      <c r="D24" s="20">
        <f t="shared" si="7"/>
        <v>0</v>
      </c>
      <c r="E24" s="20">
        <v>-12.2</v>
      </c>
      <c r="F24" s="20">
        <f t="shared" si="8"/>
        <v>2.6</v>
      </c>
      <c r="G24" s="57">
        <v>2.6</v>
      </c>
      <c r="H24" s="57"/>
      <c r="I24" s="57"/>
      <c r="J24" s="57"/>
      <c r="K24" s="57"/>
      <c r="L24" s="57"/>
      <c r="M24" s="57"/>
      <c r="N24" s="57"/>
      <c r="O24" s="20"/>
      <c r="P24" s="57"/>
      <c r="Q24" s="57"/>
      <c r="R24" s="57"/>
      <c r="S24" s="57">
        <v>9.6</v>
      </c>
      <c r="T24" s="57"/>
      <c r="U24" s="20"/>
      <c r="V24" s="57"/>
      <c r="W24" s="1"/>
    </row>
    <row r="25" spans="1:23" ht="12" customHeight="1" x14ac:dyDescent="0.2">
      <c r="A25" s="4"/>
      <c r="B25" s="8" t="s">
        <v>26</v>
      </c>
      <c r="C25" s="20">
        <f t="shared" si="6"/>
        <v>679.40000000000009</v>
      </c>
      <c r="D25" s="20">
        <f t="shared" si="7"/>
        <v>654.80000000000007</v>
      </c>
      <c r="E25" s="20">
        <f>E21+E22+E23+E24</f>
        <v>402.40000000000003</v>
      </c>
      <c r="F25" s="20">
        <f t="shared" si="8"/>
        <v>208.79999999999998</v>
      </c>
      <c r="G25" s="20">
        <f t="shared" ref="G25:V25" si="9">G21+G22+G23+G24</f>
        <v>107.6</v>
      </c>
      <c r="H25" s="20">
        <f t="shared" si="9"/>
        <v>5</v>
      </c>
      <c r="I25" s="20">
        <f t="shared" si="9"/>
        <v>43.4</v>
      </c>
      <c r="J25" s="20">
        <f t="shared" si="9"/>
        <v>4.2</v>
      </c>
      <c r="K25" s="20">
        <f t="shared" si="9"/>
        <v>0</v>
      </c>
      <c r="L25" s="20">
        <f t="shared" si="9"/>
        <v>0</v>
      </c>
      <c r="M25" s="20">
        <f t="shared" si="9"/>
        <v>0</v>
      </c>
      <c r="N25" s="20">
        <f t="shared" si="9"/>
        <v>42</v>
      </c>
      <c r="O25" s="20">
        <f t="shared" si="9"/>
        <v>6.6</v>
      </c>
      <c r="P25" s="20">
        <f t="shared" si="9"/>
        <v>0</v>
      </c>
      <c r="Q25" s="20">
        <f t="shared" si="9"/>
        <v>0</v>
      </c>
      <c r="R25" s="20">
        <f t="shared" si="9"/>
        <v>0</v>
      </c>
      <c r="S25" s="20">
        <f t="shared" si="9"/>
        <v>19.600000000000001</v>
      </c>
      <c r="T25" s="20">
        <f t="shared" si="9"/>
        <v>24</v>
      </c>
      <c r="U25" s="20">
        <f t="shared" si="9"/>
        <v>24.6</v>
      </c>
      <c r="V25" s="20">
        <f t="shared" si="9"/>
        <v>0</v>
      </c>
      <c r="W25" s="1"/>
    </row>
    <row r="26" spans="1:23" ht="12" customHeight="1" x14ac:dyDescent="0.2">
      <c r="A26" s="4"/>
      <c r="B26" s="7" t="s">
        <v>27</v>
      </c>
      <c r="C26" s="20">
        <f t="shared" si="6"/>
        <v>547.20000000000005</v>
      </c>
      <c r="D26" s="20">
        <f t="shared" si="7"/>
        <v>539.20000000000005</v>
      </c>
      <c r="E26" s="20">
        <v>364.3</v>
      </c>
      <c r="F26" s="20">
        <f t="shared" si="8"/>
        <v>145.99999999999997</v>
      </c>
      <c r="G26" s="57">
        <v>98.4</v>
      </c>
      <c r="H26" s="57">
        <v>0.6</v>
      </c>
      <c r="I26" s="57">
        <v>21.8</v>
      </c>
      <c r="J26" s="57">
        <v>0.1</v>
      </c>
      <c r="K26" s="57"/>
      <c r="L26" s="57"/>
      <c r="M26" s="57"/>
      <c r="N26" s="57">
        <v>24.9</v>
      </c>
      <c r="O26" s="57">
        <v>0.2</v>
      </c>
      <c r="P26" s="57"/>
      <c r="Q26" s="57"/>
      <c r="R26" s="57"/>
      <c r="S26" s="57">
        <v>13.7</v>
      </c>
      <c r="T26" s="20">
        <v>15.2</v>
      </c>
      <c r="U26" s="20">
        <v>8</v>
      </c>
      <c r="V26" s="57"/>
      <c r="W26" s="1"/>
    </row>
    <row r="27" spans="1:23" ht="12.75" customHeight="1" x14ac:dyDescent="0.2">
      <c r="A27" s="4"/>
      <c r="B27" s="7" t="s">
        <v>28</v>
      </c>
      <c r="C27" s="20">
        <f t="shared" ref="C27:V27" si="10">C26-C25</f>
        <v>-132.20000000000005</v>
      </c>
      <c r="D27" s="20">
        <f t="shared" si="10"/>
        <v>-115.60000000000002</v>
      </c>
      <c r="E27" s="20">
        <f t="shared" si="10"/>
        <v>-38.100000000000023</v>
      </c>
      <c r="F27" s="20">
        <f t="shared" si="10"/>
        <v>-62.800000000000011</v>
      </c>
      <c r="G27" s="20">
        <f t="shared" si="10"/>
        <v>-9.1999999999999886</v>
      </c>
      <c r="H27" s="20">
        <f t="shared" si="10"/>
        <v>-4.4000000000000004</v>
      </c>
      <c r="I27" s="20">
        <f t="shared" si="10"/>
        <v>-21.599999999999998</v>
      </c>
      <c r="J27" s="20">
        <f t="shared" si="10"/>
        <v>-4.1000000000000005</v>
      </c>
      <c r="K27" s="20">
        <f t="shared" si="10"/>
        <v>0</v>
      </c>
      <c r="L27" s="20">
        <f t="shared" si="10"/>
        <v>0</v>
      </c>
      <c r="M27" s="20">
        <f t="shared" si="10"/>
        <v>0</v>
      </c>
      <c r="N27" s="20">
        <f t="shared" si="10"/>
        <v>-17.100000000000001</v>
      </c>
      <c r="O27" s="20">
        <f t="shared" si="10"/>
        <v>-6.3999999999999995</v>
      </c>
      <c r="P27" s="20">
        <f t="shared" si="10"/>
        <v>0</v>
      </c>
      <c r="Q27" s="20">
        <f t="shared" si="10"/>
        <v>0</v>
      </c>
      <c r="R27" s="20">
        <f t="shared" si="10"/>
        <v>0</v>
      </c>
      <c r="S27" s="20">
        <f t="shared" si="10"/>
        <v>-5.9000000000000021</v>
      </c>
      <c r="T27" s="20">
        <f t="shared" si="10"/>
        <v>-8.8000000000000007</v>
      </c>
      <c r="U27" s="20">
        <f t="shared" si="10"/>
        <v>-16.600000000000001</v>
      </c>
      <c r="V27" s="20">
        <f t="shared" si="10"/>
        <v>0</v>
      </c>
      <c r="W27" s="1"/>
    </row>
    <row r="28" spans="1:23" ht="12" customHeight="1" x14ac:dyDescent="0.2">
      <c r="A28" s="4"/>
      <c r="B28" s="7" t="s">
        <v>29</v>
      </c>
      <c r="C28" s="20">
        <f>C26/C25*100</f>
        <v>80.541654400942008</v>
      </c>
      <c r="D28" s="20">
        <f>D26/D25*100</f>
        <v>82.345754428833231</v>
      </c>
      <c r="E28" s="20">
        <f t="shared" ref="E28:U28" si="11">E26/E25*100</f>
        <v>90.531809145129216</v>
      </c>
      <c r="F28" s="20">
        <f t="shared" si="11"/>
        <v>69.923371647509569</v>
      </c>
      <c r="G28" s="20">
        <f t="shared" si="11"/>
        <v>91.44981412639406</v>
      </c>
      <c r="H28" s="20">
        <f t="shared" si="11"/>
        <v>12</v>
      </c>
      <c r="I28" s="20">
        <f t="shared" si="11"/>
        <v>50.230414746543786</v>
      </c>
      <c r="J28" s="20">
        <f t="shared" si="11"/>
        <v>2.3809523809523809</v>
      </c>
      <c r="K28" s="20"/>
      <c r="L28" s="20"/>
      <c r="M28" s="20"/>
      <c r="N28" s="20">
        <f t="shared" si="11"/>
        <v>59.285714285714285</v>
      </c>
      <c r="O28" s="20">
        <f t="shared" si="11"/>
        <v>3.0303030303030307</v>
      </c>
      <c r="P28" s="20"/>
      <c r="Q28" s="20"/>
      <c r="R28" s="20"/>
      <c r="S28" s="20">
        <f t="shared" si="11"/>
        <v>69.897959183673464</v>
      </c>
      <c r="T28" s="20">
        <f t="shared" si="11"/>
        <v>63.333333333333329</v>
      </c>
      <c r="U28" s="20">
        <f t="shared" si="11"/>
        <v>32.520325203252028</v>
      </c>
      <c r="V28" s="20"/>
    </row>
    <row r="29" spans="1:23" ht="15.75" customHeight="1" x14ac:dyDescent="0.2">
      <c r="A29" s="4">
        <v>2</v>
      </c>
      <c r="B29" s="10" t="s">
        <v>61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4"/>
    </row>
    <row r="30" spans="1:23" ht="12" customHeight="1" x14ac:dyDescent="0.2">
      <c r="A30" s="4"/>
      <c r="B30" s="7" t="s">
        <v>23</v>
      </c>
      <c r="C30" s="20">
        <f t="shared" ref="C30:C35" si="12">D30+U30+V30</f>
        <v>1448.6</v>
      </c>
      <c r="D30" s="20">
        <f t="shared" ref="D30:D35" si="13">E30+F30+P30+Q30+R30+S30+T30</f>
        <v>1332.1</v>
      </c>
      <c r="E30" s="20">
        <v>978</v>
      </c>
      <c r="F30" s="20">
        <f t="shared" ref="F30:F35" si="14">G30+H30+I30+J30+K30+L30+M30+N30+O30</f>
        <v>321.8</v>
      </c>
      <c r="G30" s="57">
        <v>91.8</v>
      </c>
      <c r="H30" s="20">
        <v>11</v>
      </c>
      <c r="I30" s="20">
        <v>74</v>
      </c>
      <c r="J30" s="20">
        <v>9</v>
      </c>
      <c r="K30" s="20"/>
      <c r="L30" s="20"/>
      <c r="M30" s="20"/>
      <c r="N30" s="20">
        <v>31</v>
      </c>
      <c r="O30" s="20">
        <v>105</v>
      </c>
      <c r="P30" s="20"/>
      <c r="Q30" s="20"/>
      <c r="R30" s="20">
        <v>10</v>
      </c>
      <c r="S30" s="20">
        <v>20</v>
      </c>
      <c r="T30" s="20">
        <v>2.2999999999999998</v>
      </c>
      <c r="U30" s="20">
        <v>116.5</v>
      </c>
      <c r="V30" s="57"/>
    </row>
    <row r="31" spans="1:23" ht="12" customHeight="1" x14ac:dyDescent="0.2">
      <c r="A31" s="4"/>
      <c r="B31" s="7" t="s">
        <v>24</v>
      </c>
      <c r="C31" s="20">
        <f t="shared" si="12"/>
        <v>20</v>
      </c>
      <c r="D31" s="20">
        <f t="shared" si="13"/>
        <v>20</v>
      </c>
      <c r="E31" s="20"/>
      <c r="F31" s="20">
        <f t="shared" si="14"/>
        <v>18</v>
      </c>
      <c r="G31" s="57"/>
      <c r="H31" s="57"/>
      <c r="I31" s="57"/>
      <c r="J31" s="57"/>
      <c r="K31" s="57"/>
      <c r="L31" s="20">
        <v>13</v>
      </c>
      <c r="M31" s="20"/>
      <c r="N31" s="20">
        <v>5</v>
      </c>
      <c r="O31" s="57"/>
      <c r="P31" s="57"/>
      <c r="Q31" s="57"/>
      <c r="R31" s="57"/>
      <c r="S31" s="57"/>
      <c r="T31" s="20">
        <v>2</v>
      </c>
      <c r="U31" s="57"/>
      <c r="V31" s="57"/>
    </row>
    <row r="32" spans="1:23" ht="12" customHeight="1" x14ac:dyDescent="0.2">
      <c r="A32" s="4"/>
      <c r="B32" s="7" t="s">
        <v>25</v>
      </c>
      <c r="C32" s="20">
        <f t="shared" si="12"/>
        <v>373.4</v>
      </c>
      <c r="D32" s="20">
        <f t="shared" si="13"/>
        <v>64.400000000000006</v>
      </c>
      <c r="E32" s="20">
        <v>50</v>
      </c>
      <c r="F32" s="20">
        <f t="shared" si="14"/>
        <v>14.4</v>
      </c>
      <c r="G32" s="57"/>
      <c r="H32" s="57">
        <v>0.2</v>
      </c>
      <c r="I32" s="57">
        <v>7.5</v>
      </c>
      <c r="J32" s="57"/>
      <c r="K32" s="57"/>
      <c r="L32" s="57"/>
      <c r="M32" s="57"/>
      <c r="N32" s="57"/>
      <c r="O32" s="57">
        <v>6.7</v>
      </c>
      <c r="P32" s="57"/>
      <c r="Q32" s="57"/>
      <c r="R32" s="57"/>
      <c r="S32" s="57"/>
      <c r="T32" s="20"/>
      <c r="U32" s="20">
        <v>309</v>
      </c>
      <c r="V32" s="57"/>
    </row>
    <row r="33" spans="1:22" ht="12" customHeight="1" x14ac:dyDescent="0.2">
      <c r="A33" s="4"/>
      <c r="B33" s="8" t="s">
        <v>38</v>
      </c>
      <c r="C33" s="20">
        <f t="shared" si="12"/>
        <v>59.3</v>
      </c>
      <c r="D33" s="20">
        <f t="shared" si="13"/>
        <v>49.6</v>
      </c>
      <c r="E33" s="20">
        <v>-5</v>
      </c>
      <c r="F33" s="20">
        <f t="shared" si="14"/>
        <v>44.6</v>
      </c>
      <c r="G33" s="57">
        <v>8.4</v>
      </c>
      <c r="H33" s="57"/>
      <c r="I33" s="57">
        <v>25</v>
      </c>
      <c r="J33" s="57"/>
      <c r="K33" s="57"/>
      <c r="L33" s="57">
        <v>1.2</v>
      </c>
      <c r="M33" s="72">
        <v>3.2</v>
      </c>
      <c r="N33" s="20">
        <v>8</v>
      </c>
      <c r="O33" s="20">
        <v>-1.2</v>
      </c>
      <c r="P33" s="57"/>
      <c r="Q33" s="57"/>
      <c r="R33" s="20">
        <v>5</v>
      </c>
      <c r="S33" s="20">
        <v>5</v>
      </c>
      <c r="T33" s="57"/>
      <c r="U33" s="20">
        <v>9.6999999999999993</v>
      </c>
      <c r="V33" s="57"/>
    </row>
    <row r="34" spans="1:22" ht="12" customHeight="1" x14ac:dyDescent="0.2">
      <c r="A34" s="4"/>
      <c r="B34" s="8" t="s">
        <v>26</v>
      </c>
      <c r="C34" s="20">
        <f t="shared" si="12"/>
        <v>1901.3</v>
      </c>
      <c r="D34" s="20">
        <f t="shared" si="13"/>
        <v>1466.1</v>
      </c>
      <c r="E34" s="20">
        <f>E30+E31+E32+E33</f>
        <v>1023</v>
      </c>
      <c r="F34" s="20">
        <f t="shared" si="14"/>
        <v>398.79999999999995</v>
      </c>
      <c r="G34" s="20">
        <f t="shared" ref="G34:V34" si="15">G30+G31+G32+G33</f>
        <v>100.2</v>
      </c>
      <c r="H34" s="20">
        <f t="shared" si="15"/>
        <v>11.2</v>
      </c>
      <c r="I34" s="20">
        <f t="shared" si="15"/>
        <v>106.5</v>
      </c>
      <c r="J34" s="20">
        <f t="shared" si="15"/>
        <v>9</v>
      </c>
      <c r="K34" s="20">
        <f t="shared" si="15"/>
        <v>0</v>
      </c>
      <c r="L34" s="20">
        <f t="shared" si="15"/>
        <v>14.2</v>
      </c>
      <c r="M34" s="20">
        <f t="shared" si="15"/>
        <v>3.2</v>
      </c>
      <c r="N34" s="20">
        <f t="shared" si="15"/>
        <v>44</v>
      </c>
      <c r="O34" s="20">
        <f t="shared" si="15"/>
        <v>110.5</v>
      </c>
      <c r="P34" s="20">
        <f t="shared" si="15"/>
        <v>0</v>
      </c>
      <c r="Q34" s="20">
        <f t="shared" si="15"/>
        <v>0</v>
      </c>
      <c r="R34" s="20">
        <f t="shared" si="15"/>
        <v>15</v>
      </c>
      <c r="S34" s="20">
        <f t="shared" si="15"/>
        <v>25</v>
      </c>
      <c r="T34" s="20">
        <f t="shared" si="15"/>
        <v>4.3</v>
      </c>
      <c r="U34" s="20">
        <f t="shared" si="15"/>
        <v>435.2</v>
      </c>
      <c r="V34" s="20">
        <f t="shared" si="15"/>
        <v>0</v>
      </c>
    </row>
    <row r="35" spans="1:22" ht="12" customHeight="1" x14ac:dyDescent="0.2">
      <c r="A35" s="4"/>
      <c r="B35" s="7" t="s">
        <v>27</v>
      </c>
      <c r="C35" s="20">
        <f t="shared" si="12"/>
        <v>1405</v>
      </c>
      <c r="D35" s="20">
        <f t="shared" si="13"/>
        <v>1274.9000000000001</v>
      </c>
      <c r="E35" s="20">
        <v>936.9</v>
      </c>
      <c r="F35" s="20">
        <f t="shared" si="14"/>
        <v>308.60000000000002</v>
      </c>
      <c r="G35" s="57">
        <v>98.3</v>
      </c>
      <c r="H35" s="20">
        <v>3.3</v>
      </c>
      <c r="I35" s="57">
        <v>97.4</v>
      </c>
      <c r="J35" s="57">
        <v>1.3</v>
      </c>
      <c r="K35" s="57"/>
      <c r="L35" s="57">
        <v>7.4</v>
      </c>
      <c r="M35" s="72">
        <v>3.2</v>
      </c>
      <c r="N35" s="72">
        <v>40.1</v>
      </c>
      <c r="O35" s="57">
        <v>57.6</v>
      </c>
      <c r="P35" s="57"/>
      <c r="Q35" s="57"/>
      <c r="R35" s="57">
        <v>4.5</v>
      </c>
      <c r="S35" s="57">
        <v>21.7</v>
      </c>
      <c r="T35" s="20">
        <v>3.2</v>
      </c>
      <c r="U35" s="20">
        <v>130.1</v>
      </c>
      <c r="V35" s="57"/>
    </row>
    <row r="36" spans="1:22" ht="12" customHeight="1" x14ac:dyDescent="0.2">
      <c r="A36" s="4"/>
      <c r="B36" s="7" t="s">
        <v>28</v>
      </c>
      <c r="C36" s="20">
        <f t="shared" ref="C36:V36" si="16">C35-C34</f>
        <v>-496.29999999999995</v>
      </c>
      <c r="D36" s="20">
        <f t="shared" si="16"/>
        <v>-191.19999999999982</v>
      </c>
      <c r="E36" s="20">
        <f t="shared" si="16"/>
        <v>-86.100000000000023</v>
      </c>
      <c r="F36" s="20">
        <f t="shared" si="16"/>
        <v>-90.199999999999932</v>
      </c>
      <c r="G36" s="20">
        <f t="shared" si="16"/>
        <v>-1.9000000000000057</v>
      </c>
      <c r="H36" s="20">
        <f t="shared" si="16"/>
        <v>-7.8999999999999995</v>
      </c>
      <c r="I36" s="20">
        <f t="shared" si="16"/>
        <v>-9.0999999999999943</v>
      </c>
      <c r="J36" s="20">
        <f t="shared" si="16"/>
        <v>-7.7</v>
      </c>
      <c r="K36" s="20">
        <f t="shared" si="16"/>
        <v>0</v>
      </c>
      <c r="L36" s="20">
        <f t="shared" si="16"/>
        <v>-6.7999999999999989</v>
      </c>
      <c r="M36" s="20">
        <f t="shared" si="16"/>
        <v>0</v>
      </c>
      <c r="N36" s="20">
        <f t="shared" si="16"/>
        <v>-3.8999999999999986</v>
      </c>
      <c r="O36" s="20">
        <f t="shared" si="16"/>
        <v>-52.9</v>
      </c>
      <c r="P36" s="20">
        <f t="shared" si="16"/>
        <v>0</v>
      </c>
      <c r="Q36" s="20">
        <f t="shared" si="16"/>
        <v>0</v>
      </c>
      <c r="R36" s="20">
        <f t="shared" si="16"/>
        <v>-10.5</v>
      </c>
      <c r="S36" s="20">
        <f t="shared" si="16"/>
        <v>-3.3000000000000007</v>
      </c>
      <c r="T36" s="20">
        <f t="shared" si="16"/>
        <v>-1.0999999999999996</v>
      </c>
      <c r="U36" s="20">
        <f t="shared" si="16"/>
        <v>-305.10000000000002</v>
      </c>
      <c r="V36" s="20">
        <f t="shared" si="16"/>
        <v>0</v>
      </c>
    </row>
    <row r="37" spans="1:22" ht="12" customHeight="1" x14ac:dyDescent="0.2">
      <c r="A37" s="4"/>
      <c r="B37" s="7" t="s">
        <v>29</v>
      </c>
      <c r="C37" s="20">
        <f>C35/C34*100</f>
        <v>73.896807447535892</v>
      </c>
      <c r="D37" s="20">
        <f>D35/D34*100</f>
        <v>86.958597639997279</v>
      </c>
      <c r="E37" s="20">
        <f t="shared" ref="E37:U37" si="17">E35/E34*100</f>
        <v>91.583577712609966</v>
      </c>
      <c r="F37" s="20">
        <f t="shared" si="17"/>
        <v>77.382146439317964</v>
      </c>
      <c r="G37" s="20">
        <f t="shared" si="17"/>
        <v>98.10379241516965</v>
      </c>
      <c r="H37" s="20">
        <f t="shared" si="17"/>
        <v>29.464285714285715</v>
      </c>
      <c r="I37" s="20">
        <f t="shared" si="17"/>
        <v>91.455399061032878</v>
      </c>
      <c r="J37" s="20">
        <f t="shared" si="17"/>
        <v>14.444444444444446</v>
      </c>
      <c r="K37" s="20"/>
      <c r="L37" s="20">
        <f t="shared" si="17"/>
        <v>52.112676056338039</v>
      </c>
      <c r="M37" s="20">
        <f t="shared" si="17"/>
        <v>100</v>
      </c>
      <c r="N37" s="20">
        <f t="shared" si="17"/>
        <v>91.13636363636364</v>
      </c>
      <c r="O37" s="20">
        <f t="shared" si="17"/>
        <v>52.126696832579192</v>
      </c>
      <c r="P37" s="20"/>
      <c r="Q37" s="20"/>
      <c r="R37" s="20">
        <f t="shared" si="17"/>
        <v>30</v>
      </c>
      <c r="S37" s="20">
        <f t="shared" si="17"/>
        <v>86.8</v>
      </c>
      <c r="T37" s="20">
        <f t="shared" si="17"/>
        <v>74.418604651162795</v>
      </c>
      <c r="U37" s="20">
        <f t="shared" si="17"/>
        <v>29.894301470588236</v>
      </c>
      <c r="V37" s="20"/>
    </row>
    <row r="38" spans="1:22" ht="12.75" customHeight="1" x14ac:dyDescent="0.2"/>
  </sheetData>
  <mergeCells count="20">
    <mergeCell ref="C4:C7"/>
    <mergeCell ref="R5:R7"/>
    <mergeCell ref="V4:V7"/>
    <mergeCell ref="U4:U7"/>
    <mergeCell ref="T3:V3"/>
    <mergeCell ref="A10:V10"/>
    <mergeCell ref="T5:T7"/>
    <mergeCell ref="F6:F7"/>
    <mergeCell ref="B4:B8"/>
    <mergeCell ref="Q5:Q7"/>
    <mergeCell ref="A4:A8"/>
    <mergeCell ref="E5:E7"/>
    <mergeCell ref="A1:V1"/>
    <mergeCell ref="F5:O5"/>
    <mergeCell ref="G6:O6"/>
    <mergeCell ref="D4:T4"/>
    <mergeCell ref="D5:D7"/>
    <mergeCell ref="S5:S7"/>
    <mergeCell ref="P5:P7"/>
    <mergeCell ref="A2:V2"/>
  </mergeCells>
  <phoneticPr fontId="1" type="noConversion"/>
  <pageMargins left="0.17" right="0.28000000000000003" top="0.11" bottom="0.16" header="0.11" footer="0.16"/>
  <pageSetup paperSize="9" orientation="landscape" verticalDpi="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4"/>
  <sheetViews>
    <sheetView showZeros="0" zoomScale="110" zoomScaleNormal="110" workbookViewId="0">
      <pane ySplit="6" topLeftCell="A16" activePane="bottomLeft" state="frozen"/>
      <selection activeCell="C35" sqref="C35"/>
      <selection pane="bottomLeft" activeCell="C35" sqref="C35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9" width="4.140625" style="19" customWidth="1"/>
    <col min="20" max="20" width="5.7109375" style="19" customWidth="1"/>
    <col min="21" max="21" width="4.85546875" style="19" customWidth="1"/>
    <col min="22" max="22" width="4.42578125" style="19" customWidth="1"/>
    <col min="23" max="23" width="0" style="19" hidden="1" customWidth="1"/>
    <col min="24" max="16384" width="9.140625" style="18"/>
  </cols>
  <sheetData>
    <row r="1" spans="1:23" ht="11.25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37</v>
      </c>
    </row>
    <row r="2" spans="1:23" ht="12.7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3.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3.5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32" t="s">
        <v>3</v>
      </c>
      <c r="H5" s="32" t="s">
        <v>4</v>
      </c>
      <c r="I5" s="32" t="s">
        <v>5</v>
      </c>
      <c r="J5" s="32" t="s">
        <v>6</v>
      </c>
      <c r="K5" s="32" t="s">
        <v>7</v>
      </c>
      <c r="L5" s="32" t="s">
        <v>8</v>
      </c>
      <c r="M5" s="32" t="s">
        <v>9</v>
      </c>
      <c r="N5" s="32" t="s">
        <v>52</v>
      </c>
      <c r="O5" s="32" t="s">
        <v>10</v>
      </c>
      <c r="P5" s="111"/>
      <c r="Q5" s="111"/>
      <c r="R5" s="111"/>
      <c r="S5" s="111"/>
      <c r="T5" s="111"/>
      <c r="U5" s="111"/>
      <c r="V5" s="111"/>
    </row>
    <row r="6" spans="1:23" x14ac:dyDescent="0.2">
      <c r="A6" s="110"/>
      <c r="B6" s="110"/>
      <c r="C6" s="31">
        <v>1</v>
      </c>
      <c r="D6" s="31">
        <v>2</v>
      </c>
      <c r="E6" s="31">
        <v>21</v>
      </c>
      <c r="F6" s="31">
        <v>22</v>
      </c>
      <c r="G6" s="31">
        <v>221</v>
      </c>
      <c r="H6" s="31">
        <v>222</v>
      </c>
      <c r="I6" s="31">
        <v>223</v>
      </c>
      <c r="J6" s="31">
        <v>224</v>
      </c>
      <c r="K6" s="31">
        <v>225</v>
      </c>
      <c r="L6" s="31">
        <v>226</v>
      </c>
      <c r="M6" s="31">
        <v>227</v>
      </c>
      <c r="N6" s="31">
        <v>228</v>
      </c>
      <c r="O6" s="31">
        <v>229</v>
      </c>
      <c r="P6" s="31">
        <v>23</v>
      </c>
      <c r="Q6" s="31">
        <v>24</v>
      </c>
      <c r="R6" s="31">
        <v>25</v>
      </c>
      <c r="S6" s="31">
        <v>26</v>
      </c>
      <c r="T6" s="31">
        <v>27</v>
      </c>
      <c r="U6" s="31">
        <v>28</v>
      </c>
      <c r="V6" s="31">
        <v>29</v>
      </c>
      <c r="W6" s="18"/>
    </row>
    <row r="7" spans="1:23" ht="11.25" customHeight="1" x14ac:dyDescent="0.2">
      <c r="A7" s="31">
        <v>1</v>
      </c>
      <c r="B7" s="31">
        <v>2</v>
      </c>
      <c r="C7" s="31">
        <v>4</v>
      </c>
      <c r="D7" s="31">
        <v>5</v>
      </c>
      <c r="E7" s="31">
        <v>6</v>
      </c>
      <c r="F7" s="31">
        <v>7</v>
      </c>
      <c r="G7" s="31">
        <v>8</v>
      </c>
      <c r="H7" s="31">
        <v>9</v>
      </c>
      <c r="I7" s="31">
        <v>10</v>
      </c>
      <c r="J7" s="31">
        <v>11</v>
      </c>
      <c r="K7" s="31">
        <v>12</v>
      </c>
      <c r="L7" s="31">
        <v>13</v>
      </c>
      <c r="M7" s="31">
        <v>14</v>
      </c>
      <c r="N7" s="31">
        <v>15</v>
      </c>
      <c r="O7" s="31">
        <v>16</v>
      </c>
      <c r="P7" s="31">
        <v>17</v>
      </c>
      <c r="Q7" s="31">
        <v>18</v>
      </c>
      <c r="R7" s="31">
        <v>19</v>
      </c>
      <c r="S7" s="31">
        <v>20</v>
      </c>
      <c r="T7" s="31">
        <v>21</v>
      </c>
      <c r="U7" s="31">
        <v>22</v>
      </c>
      <c r="V7" s="31">
        <v>23</v>
      </c>
    </row>
    <row r="8" spans="1:23" s="19" customFormat="1" ht="31.5" customHeight="1" x14ac:dyDescent="0.2">
      <c r="A8" s="47"/>
      <c r="B8" s="16" t="s">
        <v>125</v>
      </c>
      <c r="C8" s="20"/>
      <c r="D8" s="20"/>
      <c r="E8" s="20"/>
      <c r="F8" s="20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3" s="19" customFormat="1" ht="12.75" customHeight="1" x14ac:dyDescent="0.2">
      <c r="A9" s="47"/>
      <c r="B9" s="21" t="s">
        <v>23</v>
      </c>
      <c r="C9" s="20">
        <f t="shared" ref="C9:C14" si="0">D9+U9+V9</f>
        <v>14</v>
      </c>
      <c r="D9" s="20">
        <f t="shared" ref="D9:D14" si="1">E9+F9+P9+Q9+R9+S9+T9</f>
        <v>14</v>
      </c>
      <c r="E9" s="20"/>
      <c r="F9" s="20">
        <f t="shared" ref="F9:F14" si="2">G9+H9+I9+J9+K9+L9+M9+N9+O9</f>
        <v>0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>
        <v>14</v>
      </c>
      <c r="R9" s="20"/>
      <c r="S9" s="20"/>
      <c r="T9" s="20"/>
      <c r="U9" s="20"/>
      <c r="V9" s="20"/>
    </row>
    <row r="10" spans="1:23" s="19" customFormat="1" ht="12.75" customHeight="1" x14ac:dyDescent="0.2">
      <c r="A10" s="47"/>
      <c r="B10" s="21" t="s">
        <v>24</v>
      </c>
      <c r="C10" s="20">
        <f t="shared" si="0"/>
        <v>0</v>
      </c>
      <c r="D10" s="20">
        <f t="shared" si="1"/>
        <v>0</v>
      </c>
      <c r="E10" s="20"/>
      <c r="F10" s="20">
        <f t="shared" si="2"/>
        <v>0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3" s="19" customFormat="1" ht="12.75" customHeight="1" x14ac:dyDescent="0.2">
      <c r="A11" s="47"/>
      <c r="B11" s="21" t="s">
        <v>25</v>
      </c>
      <c r="C11" s="20">
        <f t="shared" si="0"/>
        <v>-14</v>
      </c>
      <c r="D11" s="20">
        <f t="shared" si="1"/>
        <v>-14</v>
      </c>
      <c r="E11" s="20"/>
      <c r="F11" s="20">
        <f t="shared" si="2"/>
        <v>0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>
        <v>-14</v>
      </c>
      <c r="R11" s="20"/>
      <c r="S11" s="20"/>
      <c r="T11" s="20"/>
      <c r="U11" s="20"/>
      <c r="V11" s="20"/>
    </row>
    <row r="12" spans="1:23" s="19" customFormat="1" ht="12.75" customHeight="1" x14ac:dyDescent="0.2">
      <c r="A12" s="47"/>
      <c r="B12" s="22" t="s">
        <v>38</v>
      </c>
      <c r="C12" s="20">
        <f t="shared" si="0"/>
        <v>0</v>
      </c>
      <c r="D12" s="20">
        <f t="shared" si="1"/>
        <v>0</v>
      </c>
      <c r="E12" s="20"/>
      <c r="F12" s="20">
        <f t="shared" si="2"/>
        <v>0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3" s="19" customFormat="1" ht="12.75" customHeight="1" x14ac:dyDescent="0.2">
      <c r="A13" s="47"/>
      <c r="B13" s="22" t="s">
        <v>26</v>
      </c>
      <c r="C13" s="20">
        <f t="shared" si="0"/>
        <v>0</v>
      </c>
      <c r="D13" s="20">
        <f t="shared" si="1"/>
        <v>0</v>
      </c>
      <c r="E13" s="20">
        <f>E9+E10+E11+E12</f>
        <v>0</v>
      </c>
      <c r="F13" s="20">
        <f t="shared" si="2"/>
        <v>0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0</v>
      </c>
      <c r="Q13" s="20">
        <f t="shared" si="3"/>
        <v>0</v>
      </c>
      <c r="R13" s="20">
        <f t="shared" si="3"/>
        <v>0</v>
      </c>
      <c r="S13" s="20">
        <f t="shared" si="3"/>
        <v>0</v>
      </c>
      <c r="T13" s="20">
        <f t="shared" si="3"/>
        <v>0</v>
      </c>
      <c r="U13" s="20">
        <f t="shared" si="3"/>
        <v>0</v>
      </c>
      <c r="V13" s="20">
        <f t="shared" si="3"/>
        <v>0</v>
      </c>
    </row>
    <row r="14" spans="1:23" s="19" customFormat="1" ht="12.75" customHeight="1" x14ac:dyDescent="0.2">
      <c r="A14" s="47"/>
      <c r="B14" s="21" t="s">
        <v>27</v>
      </c>
      <c r="C14" s="20">
        <f t="shared" si="0"/>
        <v>0</v>
      </c>
      <c r="D14" s="20">
        <f t="shared" si="1"/>
        <v>0</v>
      </c>
      <c r="E14" s="20"/>
      <c r="F14" s="20">
        <f t="shared" si="2"/>
        <v>0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3" s="19" customFormat="1" ht="11.25" customHeight="1" x14ac:dyDescent="0.2">
      <c r="A15" s="47"/>
      <c r="B15" s="21" t="s">
        <v>28</v>
      </c>
      <c r="C15" s="20">
        <f t="shared" ref="C15:V15" si="4">C14-C13</f>
        <v>0</v>
      </c>
      <c r="D15" s="20">
        <f t="shared" si="4"/>
        <v>0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</row>
    <row r="16" spans="1:23" s="19" customFormat="1" ht="11.25" customHeight="1" x14ac:dyDescent="0.2">
      <c r="A16" s="47"/>
      <c r="B16" s="21" t="s">
        <v>29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ht="21" customHeight="1" x14ac:dyDescent="0.2">
      <c r="A17" s="47"/>
      <c r="B17" s="16" t="s">
        <v>212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47"/>
    </row>
    <row r="18" spans="1:22" ht="12.75" customHeight="1" x14ac:dyDescent="0.2">
      <c r="A18" s="47"/>
      <c r="B18" s="21" t="s">
        <v>23</v>
      </c>
      <c r="C18" s="20">
        <f t="shared" ref="C18:C23" si="5">D18+U18+V18</f>
        <v>5</v>
      </c>
      <c r="D18" s="20">
        <f t="shared" ref="D18:D23" si="6">E18+F18+P18+Q18+R18+S18+T18</f>
        <v>5</v>
      </c>
      <c r="E18" s="20"/>
      <c r="F18" s="20">
        <f t="shared" ref="F18:F23" si="7">G18+H18+I18+J18+K18+L18+M18+N18+O18</f>
        <v>0</v>
      </c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20">
        <v>5</v>
      </c>
      <c r="R18" s="47"/>
      <c r="S18" s="47"/>
      <c r="T18" s="47"/>
      <c r="U18" s="47"/>
      <c r="V18" s="47"/>
    </row>
    <row r="19" spans="1:22" ht="12.75" customHeight="1" x14ac:dyDescent="0.2">
      <c r="A19" s="47"/>
      <c r="B19" s="21" t="s">
        <v>24</v>
      </c>
      <c r="C19" s="20">
        <f t="shared" si="5"/>
        <v>0</v>
      </c>
      <c r="D19" s="20">
        <f t="shared" si="6"/>
        <v>0</v>
      </c>
      <c r="E19" s="20"/>
      <c r="F19" s="20">
        <f t="shared" si="7"/>
        <v>0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</row>
    <row r="20" spans="1:22" ht="12.75" customHeight="1" x14ac:dyDescent="0.2">
      <c r="A20" s="47"/>
      <c r="B20" s="21" t="s">
        <v>25</v>
      </c>
      <c r="C20" s="20">
        <f t="shared" si="5"/>
        <v>-5</v>
      </c>
      <c r="D20" s="20">
        <f t="shared" si="6"/>
        <v>-5</v>
      </c>
      <c r="E20" s="20"/>
      <c r="F20" s="20">
        <f t="shared" si="7"/>
        <v>0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20">
        <v>-5</v>
      </c>
      <c r="R20" s="47"/>
      <c r="S20" s="47"/>
      <c r="T20" s="47"/>
      <c r="U20" s="47"/>
      <c r="V20" s="47"/>
    </row>
    <row r="21" spans="1:22" ht="12.75" customHeight="1" x14ac:dyDescent="0.2">
      <c r="A21" s="47"/>
      <c r="B21" s="22" t="s">
        <v>38</v>
      </c>
      <c r="C21" s="20">
        <f t="shared" si="5"/>
        <v>0</v>
      </c>
      <c r="D21" s="20">
        <f t="shared" si="6"/>
        <v>0</v>
      </c>
      <c r="E21" s="20"/>
      <c r="F21" s="20">
        <f t="shared" si="7"/>
        <v>0</v>
      </c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20"/>
      <c r="R21" s="47"/>
      <c r="S21" s="47"/>
      <c r="T21" s="47"/>
      <c r="U21" s="47"/>
      <c r="V21" s="47"/>
    </row>
    <row r="22" spans="1:22" ht="12.75" customHeight="1" x14ac:dyDescent="0.2">
      <c r="A22" s="47"/>
      <c r="B22" s="22" t="s">
        <v>26</v>
      </c>
      <c r="C22" s="20">
        <f t="shared" si="5"/>
        <v>0</v>
      </c>
      <c r="D22" s="20">
        <f t="shared" si="6"/>
        <v>0</v>
      </c>
      <c r="E22" s="20">
        <f>E18+E19+E20+E21</f>
        <v>0</v>
      </c>
      <c r="F22" s="20">
        <f t="shared" si="7"/>
        <v>0</v>
      </c>
      <c r="G22" s="20">
        <f t="shared" ref="G22:V22" si="8">G18+G19+G20+G21</f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20">
        <f t="shared" si="8"/>
        <v>0</v>
      </c>
      <c r="N22" s="20">
        <f t="shared" si="8"/>
        <v>0</v>
      </c>
      <c r="O22" s="20">
        <f t="shared" si="8"/>
        <v>0</v>
      </c>
      <c r="P22" s="20">
        <f t="shared" si="8"/>
        <v>0</v>
      </c>
      <c r="Q22" s="20">
        <f t="shared" si="8"/>
        <v>0</v>
      </c>
      <c r="R22" s="20">
        <f t="shared" si="8"/>
        <v>0</v>
      </c>
      <c r="S22" s="20">
        <f t="shared" si="8"/>
        <v>0</v>
      </c>
      <c r="T22" s="20">
        <f t="shared" si="8"/>
        <v>0</v>
      </c>
      <c r="U22" s="20">
        <f t="shared" si="8"/>
        <v>0</v>
      </c>
      <c r="V22" s="20">
        <f t="shared" si="8"/>
        <v>0</v>
      </c>
    </row>
    <row r="23" spans="1:22" ht="12.75" customHeight="1" x14ac:dyDescent="0.2">
      <c r="A23" s="47"/>
      <c r="B23" s="21" t="s">
        <v>27</v>
      </c>
      <c r="C23" s="20">
        <f t="shared" si="5"/>
        <v>0</v>
      </c>
      <c r="D23" s="20">
        <f t="shared" si="6"/>
        <v>0</v>
      </c>
      <c r="E23" s="20"/>
      <c r="F23" s="20">
        <f t="shared" si="7"/>
        <v>0</v>
      </c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20"/>
      <c r="R23" s="47"/>
      <c r="S23" s="47"/>
      <c r="T23" s="47"/>
      <c r="U23" s="47"/>
      <c r="V23" s="47"/>
    </row>
    <row r="24" spans="1:22" ht="12.75" customHeight="1" x14ac:dyDescent="0.2">
      <c r="A24" s="47"/>
      <c r="B24" s="21" t="s">
        <v>28</v>
      </c>
      <c r="C24" s="20">
        <f t="shared" ref="C24:V24" si="9">C23-C22</f>
        <v>0</v>
      </c>
      <c r="D24" s="20">
        <f t="shared" si="9"/>
        <v>0</v>
      </c>
      <c r="E24" s="20">
        <f t="shared" si="9"/>
        <v>0</v>
      </c>
      <c r="F24" s="20">
        <f t="shared" si="9"/>
        <v>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0</v>
      </c>
      <c r="P24" s="20">
        <f t="shared" si="9"/>
        <v>0</v>
      </c>
      <c r="Q24" s="20">
        <f t="shared" si="9"/>
        <v>0</v>
      </c>
      <c r="R24" s="20">
        <f t="shared" si="9"/>
        <v>0</v>
      </c>
      <c r="S24" s="20">
        <f t="shared" si="9"/>
        <v>0</v>
      </c>
      <c r="T24" s="20">
        <f t="shared" si="9"/>
        <v>0</v>
      </c>
      <c r="U24" s="20">
        <f t="shared" si="9"/>
        <v>0</v>
      </c>
      <c r="V24" s="20">
        <f t="shared" si="9"/>
        <v>0</v>
      </c>
    </row>
    <row r="25" spans="1:22" ht="12.75" customHeight="1" x14ac:dyDescent="0.2">
      <c r="A25" s="47"/>
      <c r="B25" s="21" t="s">
        <v>29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ht="21.75" customHeight="1" x14ac:dyDescent="0.2">
      <c r="A26" s="47"/>
      <c r="B26" s="16" t="s">
        <v>213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47"/>
    </row>
    <row r="27" spans="1:22" ht="13.5" customHeight="1" x14ac:dyDescent="0.2">
      <c r="A27" s="47"/>
      <c r="B27" s="21" t="s">
        <v>23</v>
      </c>
      <c r="C27" s="20">
        <f t="shared" ref="C27:C32" si="10">D27+U27+V27</f>
        <v>5</v>
      </c>
      <c r="D27" s="20">
        <f t="shared" ref="D27:D32" si="11">E27+F27+P27+Q27+R27+S27+T27</f>
        <v>5</v>
      </c>
      <c r="E27" s="20"/>
      <c r="F27" s="20">
        <f t="shared" ref="F27:F32" si="12">G27+H27+I27+J27+K27+L27+M27+N27+O27</f>
        <v>0</v>
      </c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20">
        <v>5</v>
      </c>
      <c r="R27" s="47"/>
      <c r="S27" s="47"/>
      <c r="T27" s="20"/>
      <c r="U27" s="47"/>
      <c r="V27" s="47"/>
    </row>
    <row r="28" spans="1:22" ht="13.5" customHeight="1" x14ac:dyDescent="0.2">
      <c r="A28" s="47"/>
      <c r="B28" s="21" t="s">
        <v>24</v>
      </c>
      <c r="C28" s="20">
        <f t="shared" si="10"/>
        <v>0</v>
      </c>
      <c r="D28" s="20">
        <f t="shared" si="11"/>
        <v>0</v>
      </c>
      <c r="E28" s="20"/>
      <c r="F28" s="20">
        <f t="shared" si="12"/>
        <v>0</v>
      </c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</row>
    <row r="29" spans="1:22" ht="13.5" customHeight="1" x14ac:dyDescent="0.2">
      <c r="A29" s="47"/>
      <c r="B29" s="21" t="s">
        <v>25</v>
      </c>
      <c r="C29" s="20">
        <f t="shared" si="10"/>
        <v>-5</v>
      </c>
      <c r="D29" s="20">
        <f t="shared" si="11"/>
        <v>-5</v>
      </c>
      <c r="E29" s="20"/>
      <c r="F29" s="20">
        <f t="shared" si="12"/>
        <v>0</v>
      </c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20">
        <v>-5</v>
      </c>
      <c r="R29" s="47"/>
      <c r="S29" s="47"/>
      <c r="T29" s="47"/>
      <c r="U29" s="47"/>
      <c r="V29" s="47"/>
    </row>
    <row r="30" spans="1:22" ht="13.5" customHeight="1" x14ac:dyDescent="0.2">
      <c r="A30" s="47"/>
      <c r="B30" s="22" t="s">
        <v>38</v>
      </c>
      <c r="C30" s="20">
        <f t="shared" si="10"/>
        <v>0</v>
      </c>
      <c r="D30" s="20">
        <f t="shared" si="11"/>
        <v>0</v>
      </c>
      <c r="E30" s="20"/>
      <c r="F30" s="20">
        <f t="shared" si="12"/>
        <v>0</v>
      </c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20"/>
      <c r="R30" s="47"/>
      <c r="S30" s="47"/>
      <c r="T30" s="20"/>
      <c r="U30" s="47"/>
      <c r="V30" s="47"/>
    </row>
    <row r="31" spans="1:22" ht="13.5" customHeight="1" x14ac:dyDescent="0.2">
      <c r="A31" s="47"/>
      <c r="B31" s="22" t="s">
        <v>26</v>
      </c>
      <c r="C31" s="20">
        <f t="shared" si="10"/>
        <v>0</v>
      </c>
      <c r="D31" s="20">
        <f t="shared" si="11"/>
        <v>0</v>
      </c>
      <c r="E31" s="20">
        <f>E27+E28+E29+E30</f>
        <v>0</v>
      </c>
      <c r="F31" s="20">
        <f t="shared" si="12"/>
        <v>0</v>
      </c>
      <c r="G31" s="20">
        <f t="shared" ref="G31:V31" si="13">G27+G28+G29+G30</f>
        <v>0</v>
      </c>
      <c r="H31" s="20">
        <f t="shared" si="13"/>
        <v>0</v>
      </c>
      <c r="I31" s="20">
        <f t="shared" si="13"/>
        <v>0</v>
      </c>
      <c r="J31" s="20">
        <f t="shared" si="13"/>
        <v>0</v>
      </c>
      <c r="K31" s="20">
        <f t="shared" si="13"/>
        <v>0</v>
      </c>
      <c r="L31" s="20">
        <f t="shared" si="13"/>
        <v>0</v>
      </c>
      <c r="M31" s="20">
        <f t="shared" si="13"/>
        <v>0</v>
      </c>
      <c r="N31" s="20">
        <f t="shared" si="13"/>
        <v>0</v>
      </c>
      <c r="O31" s="20">
        <f t="shared" si="13"/>
        <v>0</v>
      </c>
      <c r="P31" s="20">
        <f t="shared" si="13"/>
        <v>0</v>
      </c>
      <c r="Q31" s="20">
        <f t="shared" si="13"/>
        <v>0</v>
      </c>
      <c r="R31" s="20">
        <f t="shared" si="13"/>
        <v>0</v>
      </c>
      <c r="S31" s="20">
        <f t="shared" si="13"/>
        <v>0</v>
      </c>
      <c r="T31" s="20">
        <f t="shared" si="13"/>
        <v>0</v>
      </c>
      <c r="U31" s="20">
        <f t="shared" si="13"/>
        <v>0</v>
      </c>
      <c r="V31" s="20">
        <f t="shared" si="13"/>
        <v>0</v>
      </c>
    </row>
    <row r="32" spans="1:22" ht="13.5" customHeight="1" x14ac:dyDescent="0.2">
      <c r="A32" s="47"/>
      <c r="B32" s="21" t="s">
        <v>27</v>
      </c>
      <c r="C32" s="20">
        <f t="shared" si="10"/>
        <v>0</v>
      </c>
      <c r="D32" s="20">
        <f t="shared" si="11"/>
        <v>0</v>
      </c>
      <c r="E32" s="20"/>
      <c r="F32" s="20">
        <f t="shared" si="12"/>
        <v>0</v>
      </c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20"/>
      <c r="R32" s="47"/>
      <c r="S32" s="47"/>
      <c r="T32" s="20"/>
      <c r="U32" s="47"/>
      <c r="V32" s="47"/>
    </row>
    <row r="33" spans="1:22" ht="13.5" customHeight="1" x14ac:dyDescent="0.2">
      <c r="A33" s="47"/>
      <c r="B33" s="21" t="s">
        <v>28</v>
      </c>
      <c r="C33" s="20">
        <f t="shared" ref="C33:V33" si="14">C32-C31</f>
        <v>0</v>
      </c>
      <c r="D33" s="20">
        <f t="shared" si="14"/>
        <v>0</v>
      </c>
      <c r="E33" s="20">
        <f t="shared" si="14"/>
        <v>0</v>
      </c>
      <c r="F33" s="20">
        <f t="shared" si="14"/>
        <v>0</v>
      </c>
      <c r="G33" s="20">
        <f t="shared" si="14"/>
        <v>0</v>
      </c>
      <c r="H33" s="20">
        <f t="shared" si="14"/>
        <v>0</v>
      </c>
      <c r="I33" s="20">
        <f t="shared" si="14"/>
        <v>0</v>
      </c>
      <c r="J33" s="20">
        <f t="shared" si="14"/>
        <v>0</v>
      </c>
      <c r="K33" s="20">
        <f t="shared" si="14"/>
        <v>0</v>
      </c>
      <c r="L33" s="20">
        <f t="shared" si="14"/>
        <v>0</v>
      </c>
      <c r="M33" s="20">
        <f t="shared" si="14"/>
        <v>0</v>
      </c>
      <c r="N33" s="20">
        <f t="shared" si="14"/>
        <v>0</v>
      </c>
      <c r="O33" s="20">
        <f t="shared" si="14"/>
        <v>0</v>
      </c>
      <c r="P33" s="20">
        <f t="shared" si="14"/>
        <v>0</v>
      </c>
      <c r="Q33" s="20">
        <f t="shared" si="14"/>
        <v>0</v>
      </c>
      <c r="R33" s="20">
        <f t="shared" si="14"/>
        <v>0</v>
      </c>
      <c r="S33" s="20">
        <f t="shared" si="14"/>
        <v>0</v>
      </c>
      <c r="T33" s="20">
        <f t="shared" si="14"/>
        <v>0</v>
      </c>
      <c r="U33" s="20">
        <f t="shared" si="14"/>
        <v>0</v>
      </c>
      <c r="V33" s="20">
        <f t="shared" si="14"/>
        <v>0</v>
      </c>
    </row>
    <row r="34" spans="1:22" ht="13.5" customHeight="1" x14ac:dyDescent="0.2">
      <c r="A34" s="47"/>
      <c r="B34" s="21" t="s">
        <v>29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</sheetData>
  <mergeCells count="16">
    <mergeCell ref="A2:A6"/>
    <mergeCell ref="B2:B6"/>
    <mergeCell ref="C2:C5"/>
    <mergeCell ref="D2:T2"/>
    <mergeCell ref="U2:U5"/>
    <mergeCell ref="G4:O4"/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</mergeCells>
  <pageMargins left="0.17" right="0.2" top="0.11" bottom="0.16" header="0.11" footer="0.16"/>
  <pageSetup paperSize="9" orientation="landscape" verticalDpi="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4"/>
  <sheetViews>
    <sheetView showZeros="0" zoomScale="110" zoomScaleNormal="110" workbookViewId="0">
      <pane ySplit="6" topLeftCell="A16" activePane="bottomLeft" state="frozen"/>
      <selection activeCell="C35" sqref="C35"/>
      <selection pane="bottomLeft" activeCell="C35" sqref="C35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9" width="4.140625" style="19" customWidth="1"/>
    <col min="20" max="20" width="5.7109375" style="19" customWidth="1"/>
    <col min="21" max="21" width="4.85546875" style="19" customWidth="1"/>
    <col min="22" max="22" width="4.42578125" style="19" customWidth="1"/>
    <col min="23" max="23" width="0" style="19" hidden="1" customWidth="1"/>
    <col min="24" max="16384" width="9.140625" style="18"/>
  </cols>
  <sheetData>
    <row r="1" spans="1:23" ht="11.25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38</v>
      </c>
    </row>
    <row r="2" spans="1:23" ht="12.7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3.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3.5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42" t="s">
        <v>3</v>
      </c>
      <c r="H5" s="42" t="s">
        <v>4</v>
      </c>
      <c r="I5" s="42" t="s">
        <v>5</v>
      </c>
      <c r="J5" s="42" t="s">
        <v>6</v>
      </c>
      <c r="K5" s="42" t="s">
        <v>7</v>
      </c>
      <c r="L5" s="42" t="s">
        <v>8</v>
      </c>
      <c r="M5" s="42" t="s">
        <v>9</v>
      </c>
      <c r="N5" s="42" t="s">
        <v>52</v>
      </c>
      <c r="O5" s="42" t="s">
        <v>10</v>
      </c>
      <c r="P5" s="111"/>
      <c r="Q5" s="111"/>
      <c r="R5" s="111"/>
      <c r="S5" s="111"/>
      <c r="T5" s="111"/>
      <c r="U5" s="111"/>
      <c r="V5" s="111"/>
    </row>
    <row r="6" spans="1:23" x14ac:dyDescent="0.2">
      <c r="A6" s="110"/>
      <c r="B6" s="110"/>
      <c r="C6" s="43">
        <v>1</v>
      </c>
      <c r="D6" s="43">
        <v>2</v>
      </c>
      <c r="E6" s="43">
        <v>21</v>
      </c>
      <c r="F6" s="43">
        <v>22</v>
      </c>
      <c r="G6" s="43">
        <v>221</v>
      </c>
      <c r="H6" s="43">
        <v>222</v>
      </c>
      <c r="I6" s="43">
        <v>223</v>
      </c>
      <c r="J6" s="43">
        <v>224</v>
      </c>
      <c r="K6" s="43">
        <v>225</v>
      </c>
      <c r="L6" s="43">
        <v>226</v>
      </c>
      <c r="M6" s="43">
        <v>227</v>
      </c>
      <c r="N6" s="43">
        <v>228</v>
      </c>
      <c r="O6" s="43">
        <v>229</v>
      </c>
      <c r="P6" s="43">
        <v>23</v>
      </c>
      <c r="Q6" s="43">
        <v>24</v>
      </c>
      <c r="R6" s="43">
        <v>25</v>
      </c>
      <c r="S6" s="43">
        <v>26</v>
      </c>
      <c r="T6" s="43">
        <v>27</v>
      </c>
      <c r="U6" s="43">
        <v>28</v>
      </c>
      <c r="V6" s="43">
        <v>29</v>
      </c>
      <c r="W6" s="18"/>
    </row>
    <row r="7" spans="1:23" ht="11.25" customHeight="1" x14ac:dyDescent="0.2">
      <c r="A7" s="43">
        <v>1</v>
      </c>
      <c r="B7" s="43">
        <v>2</v>
      </c>
      <c r="C7" s="43">
        <v>4</v>
      </c>
      <c r="D7" s="43">
        <v>5</v>
      </c>
      <c r="E7" s="43">
        <v>6</v>
      </c>
      <c r="F7" s="43">
        <v>7</v>
      </c>
      <c r="G7" s="43">
        <v>8</v>
      </c>
      <c r="H7" s="43">
        <v>9</v>
      </c>
      <c r="I7" s="43">
        <v>10</v>
      </c>
      <c r="J7" s="43">
        <v>11</v>
      </c>
      <c r="K7" s="43">
        <v>12</v>
      </c>
      <c r="L7" s="43">
        <v>13</v>
      </c>
      <c r="M7" s="43">
        <v>14</v>
      </c>
      <c r="N7" s="43">
        <v>15</v>
      </c>
      <c r="O7" s="43">
        <v>16</v>
      </c>
      <c r="P7" s="43">
        <v>17</v>
      </c>
      <c r="Q7" s="43">
        <v>18</v>
      </c>
      <c r="R7" s="43">
        <v>19</v>
      </c>
      <c r="S7" s="43">
        <v>20</v>
      </c>
      <c r="T7" s="43">
        <v>21</v>
      </c>
      <c r="U7" s="43">
        <v>22</v>
      </c>
      <c r="V7" s="43">
        <v>23</v>
      </c>
    </row>
    <row r="8" spans="1:23" s="19" customFormat="1" ht="42.75" customHeight="1" x14ac:dyDescent="0.2">
      <c r="A8" s="47"/>
      <c r="B8" s="16" t="s">
        <v>214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47"/>
    </row>
    <row r="9" spans="1:23" s="19" customFormat="1" ht="12.75" customHeight="1" x14ac:dyDescent="0.2">
      <c r="A9" s="47"/>
      <c r="B9" s="21" t="s">
        <v>23</v>
      </c>
      <c r="C9" s="20">
        <f t="shared" ref="C9:C14" si="0">D9+U9+V9</f>
        <v>2</v>
      </c>
      <c r="D9" s="20">
        <f t="shared" ref="D9:D14" si="1">E9+F9+P9+Q9+R9+S9+T9</f>
        <v>2</v>
      </c>
      <c r="E9" s="20"/>
      <c r="F9" s="20">
        <f t="shared" ref="F9:F14" si="2">G9+H9+I9+J9+K9+L9+M9+N9+O9</f>
        <v>0</v>
      </c>
      <c r="G9" s="47"/>
      <c r="H9" s="47"/>
      <c r="I9" s="47"/>
      <c r="J9" s="47"/>
      <c r="K9" s="47"/>
      <c r="L9" s="47"/>
      <c r="M9" s="47"/>
      <c r="N9" s="47"/>
      <c r="O9" s="47"/>
      <c r="P9" s="47"/>
      <c r="Q9" s="20">
        <v>2</v>
      </c>
      <c r="R9" s="47"/>
      <c r="S9" s="47"/>
      <c r="T9" s="47"/>
      <c r="U9" s="47"/>
      <c r="V9" s="47"/>
    </row>
    <row r="10" spans="1:23" s="19" customFormat="1" ht="12.75" customHeight="1" x14ac:dyDescent="0.2">
      <c r="A10" s="47"/>
      <c r="B10" s="21" t="s">
        <v>24</v>
      </c>
      <c r="C10" s="20">
        <f t="shared" si="0"/>
        <v>0</v>
      </c>
      <c r="D10" s="20">
        <f t="shared" si="1"/>
        <v>0</v>
      </c>
      <c r="E10" s="20"/>
      <c r="F10" s="20">
        <f t="shared" si="2"/>
        <v>0</v>
      </c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</row>
    <row r="11" spans="1:23" s="19" customFormat="1" ht="12.75" customHeight="1" x14ac:dyDescent="0.2">
      <c r="A11" s="47"/>
      <c r="B11" s="21" t="s">
        <v>25</v>
      </c>
      <c r="C11" s="20">
        <f t="shared" si="0"/>
        <v>0</v>
      </c>
      <c r="D11" s="20">
        <f t="shared" si="1"/>
        <v>0</v>
      </c>
      <c r="E11" s="20"/>
      <c r="F11" s="20">
        <f t="shared" si="2"/>
        <v>0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20"/>
      <c r="R11" s="47"/>
      <c r="S11" s="47"/>
      <c r="T11" s="47"/>
      <c r="U11" s="47"/>
      <c r="V11" s="47"/>
    </row>
    <row r="12" spans="1:23" s="19" customFormat="1" ht="12.75" customHeight="1" x14ac:dyDescent="0.2">
      <c r="A12" s="47"/>
      <c r="B12" s="22" t="s">
        <v>38</v>
      </c>
      <c r="C12" s="20">
        <f t="shared" si="0"/>
        <v>0</v>
      </c>
      <c r="D12" s="20">
        <f t="shared" si="1"/>
        <v>0</v>
      </c>
      <c r="E12" s="20"/>
      <c r="F12" s="20">
        <f t="shared" si="2"/>
        <v>0</v>
      </c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20"/>
      <c r="R12" s="47"/>
      <c r="S12" s="47"/>
      <c r="T12" s="20"/>
      <c r="U12" s="47"/>
      <c r="V12" s="47"/>
    </row>
    <row r="13" spans="1:23" s="19" customFormat="1" ht="12.75" customHeight="1" x14ac:dyDescent="0.2">
      <c r="A13" s="47"/>
      <c r="B13" s="22" t="s">
        <v>26</v>
      </c>
      <c r="C13" s="20">
        <f t="shared" si="0"/>
        <v>2</v>
      </c>
      <c r="D13" s="20">
        <f t="shared" si="1"/>
        <v>2</v>
      </c>
      <c r="E13" s="20">
        <f>E9+E10+E11+E12</f>
        <v>0</v>
      </c>
      <c r="F13" s="20">
        <f t="shared" si="2"/>
        <v>0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0</v>
      </c>
      <c r="Q13" s="20">
        <f t="shared" si="3"/>
        <v>2</v>
      </c>
      <c r="R13" s="20">
        <f t="shared" si="3"/>
        <v>0</v>
      </c>
      <c r="S13" s="20">
        <f t="shared" si="3"/>
        <v>0</v>
      </c>
      <c r="T13" s="20">
        <f t="shared" si="3"/>
        <v>0</v>
      </c>
      <c r="U13" s="20">
        <f t="shared" si="3"/>
        <v>0</v>
      </c>
      <c r="V13" s="20">
        <f t="shared" si="3"/>
        <v>0</v>
      </c>
    </row>
    <row r="14" spans="1:23" s="19" customFormat="1" ht="12.75" customHeight="1" x14ac:dyDescent="0.2">
      <c r="A14" s="47"/>
      <c r="B14" s="21" t="s">
        <v>27</v>
      </c>
      <c r="C14" s="20">
        <f t="shared" si="0"/>
        <v>2</v>
      </c>
      <c r="D14" s="20">
        <f t="shared" si="1"/>
        <v>2</v>
      </c>
      <c r="E14" s="20"/>
      <c r="F14" s="20">
        <f t="shared" si="2"/>
        <v>0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20">
        <v>2</v>
      </c>
      <c r="R14" s="47"/>
      <c r="S14" s="47"/>
      <c r="T14" s="47"/>
      <c r="U14" s="47"/>
      <c r="V14" s="47"/>
    </row>
    <row r="15" spans="1:23" s="19" customFormat="1" ht="11.25" customHeight="1" x14ac:dyDescent="0.2">
      <c r="A15" s="47"/>
      <c r="B15" s="21" t="s">
        <v>28</v>
      </c>
      <c r="C15" s="20">
        <f t="shared" ref="C15:V15" si="4">C14-C13</f>
        <v>0</v>
      </c>
      <c r="D15" s="20">
        <f t="shared" si="4"/>
        <v>0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</row>
    <row r="16" spans="1:23" s="19" customFormat="1" ht="11.25" customHeight="1" x14ac:dyDescent="0.2">
      <c r="A16" s="47"/>
      <c r="B16" s="21" t="s">
        <v>29</v>
      </c>
      <c r="C16" s="20">
        <f>C14/C13*100</f>
        <v>100</v>
      </c>
      <c r="D16" s="20">
        <f>D14/D13*100</f>
        <v>100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>
        <f>Q14/Q13*100</f>
        <v>100</v>
      </c>
      <c r="R16" s="20"/>
      <c r="S16" s="20"/>
      <c r="T16" s="20"/>
      <c r="U16" s="20"/>
      <c r="V16" s="20"/>
    </row>
    <row r="17" spans="1:22" ht="24" customHeight="1" x14ac:dyDescent="0.2">
      <c r="A17" s="47"/>
      <c r="B17" s="16" t="s">
        <v>215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47"/>
    </row>
    <row r="18" spans="1:22" ht="12.75" customHeight="1" x14ac:dyDescent="0.2">
      <c r="A18" s="47"/>
      <c r="B18" s="21" t="s">
        <v>23</v>
      </c>
      <c r="C18" s="20">
        <f t="shared" ref="C18:C23" si="5">D18+U18+V18</f>
        <v>8</v>
      </c>
      <c r="D18" s="20">
        <f t="shared" ref="D18:D23" si="6">E18+F18+P18+Q18+R18+S18+T18</f>
        <v>8</v>
      </c>
      <c r="E18" s="20"/>
      <c r="F18" s="20">
        <f t="shared" ref="F18:F23" si="7">G18+H18+I18+J18+K18+L18+M18+N18+O18</f>
        <v>0</v>
      </c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20">
        <v>8</v>
      </c>
      <c r="R18" s="47"/>
      <c r="S18" s="47"/>
      <c r="T18" s="47"/>
      <c r="U18" s="47"/>
      <c r="V18" s="47"/>
    </row>
    <row r="19" spans="1:22" ht="12.75" customHeight="1" x14ac:dyDescent="0.2">
      <c r="A19" s="47"/>
      <c r="B19" s="21" t="s">
        <v>24</v>
      </c>
      <c r="C19" s="20">
        <f t="shared" si="5"/>
        <v>0</v>
      </c>
      <c r="D19" s="20">
        <f t="shared" si="6"/>
        <v>0</v>
      </c>
      <c r="E19" s="20"/>
      <c r="F19" s="20">
        <f t="shared" si="7"/>
        <v>0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</row>
    <row r="20" spans="1:22" ht="12.75" customHeight="1" x14ac:dyDescent="0.2">
      <c r="A20" s="47"/>
      <c r="B20" s="21" t="s">
        <v>25</v>
      </c>
      <c r="C20" s="20">
        <f t="shared" si="5"/>
        <v>-8</v>
      </c>
      <c r="D20" s="20">
        <f t="shared" si="6"/>
        <v>-8</v>
      </c>
      <c r="E20" s="20"/>
      <c r="F20" s="20">
        <f t="shared" si="7"/>
        <v>0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20">
        <v>-8</v>
      </c>
      <c r="R20" s="47"/>
      <c r="S20" s="47"/>
      <c r="T20" s="47"/>
      <c r="U20" s="47"/>
      <c r="V20" s="47"/>
    </row>
    <row r="21" spans="1:22" ht="12.75" customHeight="1" x14ac:dyDescent="0.2">
      <c r="A21" s="47"/>
      <c r="B21" s="22" t="s">
        <v>38</v>
      </c>
      <c r="C21" s="20">
        <f t="shared" si="5"/>
        <v>0</v>
      </c>
      <c r="D21" s="20">
        <f t="shared" si="6"/>
        <v>0</v>
      </c>
      <c r="E21" s="20"/>
      <c r="F21" s="20">
        <f t="shared" si="7"/>
        <v>0</v>
      </c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</row>
    <row r="22" spans="1:22" ht="12.75" customHeight="1" x14ac:dyDescent="0.2">
      <c r="A22" s="47"/>
      <c r="B22" s="22" t="s">
        <v>26</v>
      </c>
      <c r="C22" s="20">
        <f t="shared" si="5"/>
        <v>0</v>
      </c>
      <c r="D22" s="20">
        <f t="shared" si="6"/>
        <v>0</v>
      </c>
      <c r="E22" s="20">
        <f>E18+E19+E20+E21</f>
        <v>0</v>
      </c>
      <c r="F22" s="20">
        <f t="shared" si="7"/>
        <v>0</v>
      </c>
      <c r="G22" s="20">
        <f t="shared" ref="G22:V22" si="8">G18+G19+G20+G21</f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20">
        <f t="shared" si="8"/>
        <v>0</v>
      </c>
      <c r="N22" s="20">
        <f t="shared" si="8"/>
        <v>0</v>
      </c>
      <c r="O22" s="20">
        <f t="shared" si="8"/>
        <v>0</v>
      </c>
      <c r="P22" s="20">
        <f t="shared" si="8"/>
        <v>0</v>
      </c>
      <c r="Q22" s="20">
        <f t="shared" si="8"/>
        <v>0</v>
      </c>
      <c r="R22" s="20">
        <f t="shared" si="8"/>
        <v>0</v>
      </c>
      <c r="S22" s="20">
        <f t="shared" si="8"/>
        <v>0</v>
      </c>
      <c r="T22" s="20">
        <f t="shared" si="8"/>
        <v>0</v>
      </c>
      <c r="U22" s="20">
        <f t="shared" si="8"/>
        <v>0</v>
      </c>
      <c r="V22" s="20">
        <f t="shared" si="8"/>
        <v>0</v>
      </c>
    </row>
    <row r="23" spans="1:22" ht="12.75" customHeight="1" x14ac:dyDescent="0.2">
      <c r="A23" s="47"/>
      <c r="B23" s="21" t="s">
        <v>27</v>
      </c>
      <c r="C23" s="20">
        <f t="shared" si="5"/>
        <v>0</v>
      </c>
      <c r="D23" s="20">
        <f t="shared" si="6"/>
        <v>0</v>
      </c>
      <c r="E23" s="20"/>
      <c r="F23" s="20">
        <f t="shared" si="7"/>
        <v>0</v>
      </c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20"/>
      <c r="R23" s="47"/>
      <c r="S23" s="47"/>
      <c r="T23" s="47"/>
      <c r="U23" s="47"/>
      <c r="V23" s="47"/>
    </row>
    <row r="24" spans="1:22" ht="12.75" customHeight="1" x14ac:dyDescent="0.2">
      <c r="A24" s="47"/>
      <c r="B24" s="21" t="s">
        <v>28</v>
      </c>
      <c r="C24" s="20">
        <f t="shared" ref="C24:V24" si="9">C23-C22</f>
        <v>0</v>
      </c>
      <c r="D24" s="20">
        <f t="shared" si="9"/>
        <v>0</v>
      </c>
      <c r="E24" s="20">
        <f t="shared" si="9"/>
        <v>0</v>
      </c>
      <c r="F24" s="20">
        <f t="shared" si="9"/>
        <v>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0</v>
      </c>
      <c r="P24" s="20">
        <f t="shared" si="9"/>
        <v>0</v>
      </c>
      <c r="Q24" s="20">
        <f t="shared" si="9"/>
        <v>0</v>
      </c>
      <c r="R24" s="20">
        <f t="shared" si="9"/>
        <v>0</v>
      </c>
      <c r="S24" s="20">
        <f t="shared" si="9"/>
        <v>0</v>
      </c>
      <c r="T24" s="20">
        <f t="shared" si="9"/>
        <v>0</v>
      </c>
      <c r="U24" s="20">
        <f t="shared" si="9"/>
        <v>0</v>
      </c>
      <c r="V24" s="20">
        <f t="shared" si="9"/>
        <v>0</v>
      </c>
    </row>
    <row r="25" spans="1:22" ht="12.75" customHeight="1" x14ac:dyDescent="0.2">
      <c r="A25" s="47"/>
      <c r="B25" s="21" t="s">
        <v>29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ht="21" customHeight="1" x14ac:dyDescent="0.2">
      <c r="A26" s="47"/>
      <c r="B26" s="16" t="s">
        <v>216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47"/>
    </row>
    <row r="27" spans="1:22" ht="13.5" customHeight="1" x14ac:dyDescent="0.2">
      <c r="A27" s="47"/>
      <c r="B27" s="21" t="s">
        <v>23</v>
      </c>
      <c r="C27" s="20">
        <f t="shared" ref="C27:C32" si="10">D27+U27+V27</f>
        <v>8</v>
      </c>
      <c r="D27" s="20">
        <f t="shared" ref="D27:D32" si="11">E27+F27+P27+Q27+R27+S27+T27</f>
        <v>8</v>
      </c>
      <c r="E27" s="20"/>
      <c r="F27" s="20">
        <f t="shared" ref="F27:F32" si="12">G27+H27+I27+J27+K27+L27+M27+N27+O27</f>
        <v>0</v>
      </c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20">
        <v>8</v>
      </c>
      <c r="R27" s="47"/>
      <c r="S27" s="47"/>
      <c r="T27" s="20"/>
      <c r="U27" s="47"/>
      <c r="V27" s="47"/>
    </row>
    <row r="28" spans="1:22" ht="13.5" customHeight="1" x14ac:dyDescent="0.2">
      <c r="A28" s="47"/>
      <c r="B28" s="21" t="s">
        <v>24</v>
      </c>
      <c r="C28" s="20">
        <f t="shared" si="10"/>
        <v>0</v>
      </c>
      <c r="D28" s="20">
        <f t="shared" si="11"/>
        <v>0</v>
      </c>
      <c r="E28" s="20"/>
      <c r="F28" s="20">
        <f t="shared" si="12"/>
        <v>0</v>
      </c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</row>
    <row r="29" spans="1:22" ht="13.5" customHeight="1" x14ac:dyDescent="0.2">
      <c r="A29" s="47"/>
      <c r="B29" s="21" t="s">
        <v>25</v>
      </c>
      <c r="C29" s="20">
        <f t="shared" si="10"/>
        <v>-8</v>
      </c>
      <c r="D29" s="20">
        <f t="shared" si="11"/>
        <v>-8</v>
      </c>
      <c r="E29" s="20"/>
      <c r="F29" s="20">
        <f t="shared" si="12"/>
        <v>0</v>
      </c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20">
        <v>-8</v>
      </c>
      <c r="R29" s="47"/>
      <c r="S29" s="47"/>
      <c r="T29" s="47"/>
      <c r="U29" s="47"/>
      <c r="V29" s="47"/>
    </row>
    <row r="30" spans="1:22" ht="13.5" customHeight="1" x14ac:dyDescent="0.2">
      <c r="A30" s="47"/>
      <c r="B30" s="22" t="s">
        <v>38</v>
      </c>
      <c r="C30" s="20">
        <f t="shared" si="10"/>
        <v>0</v>
      </c>
      <c r="D30" s="20">
        <f t="shared" si="11"/>
        <v>0</v>
      </c>
      <c r="E30" s="20"/>
      <c r="F30" s="20">
        <f t="shared" si="12"/>
        <v>0</v>
      </c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20"/>
      <c r="R30" s="47"/>
      <c r="S30" s="47"/>
      <c r="T30" s="20"/>
      <c r="U30" s="20"/>
      <c r="V30" s="47"/>
    </row>
    <row r="31" spans="1:22" ht="13.5" customHeight="1" x14ac:dyDescent="0.2">
      <c r="A31" s="47"/>
      <c r="B31" s="22" t="s">
        <v>26</v>
      </c>
      <c r="C31" s="20">
        <f t="shared" si="10"/>
        <v>0</v>
      </c>
      <c r="D31" s="20">
        <f t="shared" si="11"/>
        <v>0</v>
      </c>
      <c r="E31" s="20">
        <f>E27+E28+E29+E30</f>
        <v>0</v>
      </c>
      <c r="F31" s="20">
        <f t="shared" si="12"/>
        <v>0</v>
      </c>
      <c r="G31" s="20">
        <f t="shared" ref="G31:V31" si="13">G27+G28+G29+G30</f>
        <v>0</v>
      </c>
      <c r="H31" s="20">
        <f t="shared" si="13"/>
        <v>0</v>
      </c>
      <c r="I31" s="20">
        <f t="shared" si="13"/>
        <v>0</v>
      </c>
      <c r="J31" s="20">
        <f t="shared" si="13"/>
        <v>0</v>
      </c>
      <c r="K31" s="20">
        <f t="shared" si="13"/>
        <v>0</v>
      </c>
      <c r="L31" s="20">
        <f t="shared" si="13"/>
        <v>0</v>
      </c>
      <c r="M31" s="20">
        <f t="shared" si="13"/>
        <v>0</v>
      </c>
      <c r="N31" s="20">
        <f t="shared" si="13"/>
        <v>0</v>
      </c>
      <c r="O31" s="20">
        <f t="shared" si="13"/>
        <v>0</v>
      </c>
      <c r="P31" s="20">
        <f t="shared" si="13"/>
        <v>0</v>
      </c>
      <c r="Q31" s="20">
        <f t="shared" si="13"/>
        <v>0</v>
      </c>
      <c r="R31" s="20">
        <f t="shared" si="13"/>
        <v>0</v>
      </c>
      <c r="S31" s="20">
        <f t="shared" si="13"/>
        <v>0</v>
      </c>
      <c r="T31" s="20">
        <f t="shared" si="13"/>
        <v>0</v>
      </c>
      <c r="U31" s="20">
        <f t="shared" si="13"/>
        <v>0</v>
      </c>
      <c r="V31" s="20">
        <f t="shared" si="13"/>
        <v>0</v>
      </c>
    </row>
    <row r="32" spans="1:22" ht="13.5" customHeight="1" x14ac:dyDescent="0.2">
      <c r="A32" s="47"/>
      <c r="B32" s="21" t="s">
        <v>27</v>
      </c>
      <c r="C32" s="20">
        <f t="shared" si="10"/>
        <v>0</v>
      </c>
      <c r="D32" s="20">
        <f t="shared" si="11"/>
        <v>0</v>
      </c>
      <c r="E32" s="20"/>
      <c r="F32" s="20">
        <f t="shared" si="12"/>
        <v>0</v>
      </c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20"/>
      <c r="R32" s="47"/>
      <c r="S32" s="47"/>
      <c r="T32" s="20"/>
      <c r="U32" s="47"/>
      <c r="V32" s="47"/>
    </row>
    <row r="33" spans="1:22" ht="11.25" customHeight="1" x14ac:dyDescent="0.2">
      <c r="A33" s="47"/>
      <c r="B33" s="21" t="s">
        <v>28</v>
      </c>
      <c r="C33" s="20">
        <f t="shared" ref="C33:V33" si="14">C32-C31</f>
        <v>0</v>
      </c>
      <c r="D33" s="20">
        <f t="shared" si="14"/>
        <v>0</v>
      </c>
      <c r="E33" s="20">
        <f t="shared" si="14"/>
        <v>0</v>
      </c>
      <c r="F33" s="20">
        <f t="shared" si="14"/>
        <v>0</v>
      </c>
      <c r="G33" s="20">
        <f t="shared" si="14"/>
        <v>0</v>
      </c>
      <c r="H33" s="20">
        <f t="shared" si="14"/>
        <v>0</v>
      </c>
      <c r="I33" s="20">
        <f t="shared" si="14"/>
        <v>0</v>
      </c>
      <c r="J33" s="20">
        <f t="shared" si="14"/>
        <v>0</v>
      </c>
      <c r="K33" s="20">
        <f t="shared" si="14"/>
        <v>0</v>
      </c>
      <c r="L33" s="20">
        <f t="shared" si="14"/>
        <v>0</v>
      </c>
      <c r="M33" s="20">
        <f t="shared" si="14"/>
        <v>0</v>
      </c>
      <c r="N33" s="20">
        <f t="shared" si="14"/>
        <v>0</v>
      </c>
      <c r="O33" s="20">
        <f t="shared" si="14"/>
        <v>0</v>
      </c>
      <c r="P33" s="20">
        <f t="shared" si="14"/>
        <v>0</v>
      </c>
      <c r="Q33" s="20">
        <f t="shared" si="14"/>
        <v>0</v>
      </c>
      <c r="R33" s="20">
        <f t="shared" si="14"/>
        <v>0</v>
      </c>
      <c r="S33" s="20">
        <f t="shared" si="14"/>
        <v>0</v>
      </c>
      <c r="T33" s="20">
        <f t="shared" si="14"/>
        <v>0</v>
      </c>
      <c r="U33" s="20">
        <f t="shared" si="14"/>
        <v>0</v>
      </c>
      <c r="V33" s="20">
        <f t="shared" si="14"/>
        <v>0</v>
      </c>
    </row>
    <row r="34" spans="1:22" ht="13.5" customHeight="1" x14ac:dyDescent="0.2">
      <c r="A34" s="47"/>
      <c r="B34" s="21" t="s">
        <v>29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</sheetData>
  <mergeCells count="16">
    <mergeCell ref="A2:A6"/>
    <mergeCell ref="B2:B6"/>
    <mergeCell ref="C2:C5"/>
    <mergeCell ref="D2:T2"/>
    <mergeCell ref="U2:U5"/>
    <mergeCell ref="G4:O4"/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</mergeCells>
  <pageMargins left="0.17" right="0.2" top="0.11" bottom="0.16" header="0.11" footer="0.16"/>
  <pageSetup paperSize="9" orientation="landscape" verticalDpi="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4"/>
  <sheetViews>
    <sheetView showZeros="0" zoomScale="110" zoomScaleNormal="110" workbookViewId="0">
      <pane ySplit="6" topLeftCell="A7" activePane="bottomLeft" state="frozen"/>
      <selection activeCell="C35" sqref="C35"/>
      <selection pane="bottomLeft" activeCell="C35" sqref="C35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9" width="4.140625" style="19" customWidth="1"/>
    <col min="20" max="20" width="5.7109375" style="19" customWidth="1"/>
    <col min="21" max="21" width="4.85546875" style="19" customWidth="1"/>
    <col min="22" max="22" width="4.42578125" style="19" customWidth="1"/>
    <col min="23" max="23" width="0" style="19" hidden="1" customWidth="1"/>
    <col min="24" max="16384" width="9.140625" style="18"/>
  </cols>
  <sheetData>
    <row r="1" spans="1:23" ht="11.25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39</v>
      </c>
    </row>
    <row r="2" spans="1:23" ht="12.7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3.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3.5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76" t="s">
        <v>3</v>
      </c>
      <c r="H5" s="76" t="s">
        <v>4</v>
      </c>
      <c r="I5" s="76" t="s">
        <v>5</v>
      </c>
      <c r="J5" s="76" t="s">
        <v>6</v>
      </c>
      <c r="K5" s="76" t="s">
        <v>7</v>
      </c>
      <c r="L5" s="76" t="s">
        <v>8</v>
      </c>
      <c r="M5" s="76" t="s">
        <v>9</v>
      </c>
      <c r="N5" s="76" t="s">
        <v>52</v>
      </c>
      <c r="O5" s="76" t="s">
        <v>10</v>
      </c>
      <c r="P5" s="111"/>
      <c r="Q5" s="111"/>
      <c r="R5" s="111"/>
      <c r="S5" s="111"/>
      <c r="T5" s="111"/>
      <c r="U5" s="111"/>
      <c r="V5" s="111"/>
    </row>
    <row r="6" spans="1:23" x14ac:dyDescent="0.2">
      <c r="A6" s="110"/>
      <c r="B6" s="110"/>
      <c r="C6" s="75">
        <v>1</v>
      </c>
      <c r="D6" s="75">
        <v>2</v>
      </c>
      <c r="E6" s="75">
        <v>21</v>
      </c>
      <c r="F6" s="75">
        <v>22</v>
      </c>
      <c r="G6" s="75">
        <v>221</v>
      </c>
      <c r="H6" s="75">
        <v>222</v>
      </c>
      <c r="I6" s="75">
        <v>223</v>
      </c>
      <c r="J6" s="75">
        <v>224</v>
      </c>
      <c r="K6" s="75">
        <v>225</v>
      </c>
      <c r="L6" s="75">
        <v>226</v>
      </c>
      <c r="M6" s="75">
        <v>227</v>
      </c>
      <c r="N6" s="75">
        <v>228</v>
      </c>
      <c r="O6" s="75">
        <v>229</v>
      </c>
      <c r="P6" s="75">
        <v>23</v>
      </c>
      <c r="Q6" s="75">
        <v>24</v>
      </c>
      <c r="R6" s="75">
        <v>25</v>
      </c>
      <c r="S6" s="75">
        <v>26</v>
      </c>
      <c r="T6" s="75">
        <v>27</v>
      </c>
      <c r="U6" s="75">
        <v>28</v>
      </c>
      <c r="V6" s="75">
        <v>29</v>
      </c>
      <c r="W6" s="18"/>
    </row>
    <row r="7" spans="1:23" ht="11.25" customHeight="1" x14ac:dyDescent="0.2">
      <c r="A7" s="75">
        <v>1</v>
      </c>
      <c r="B7" s="75">
        <v>2</v>
      </c>
      <c r="C7" s="75">
        <v>4</v>
      </c>
      <c r="D7" s="75">
        <v>5</v>
      </c>
      <c r="E7" s="75">
        <v>6</v>
      </c>
      <c r="F7" s="75">
        <v>7</v>
      </c>
      <c r="G7" s="75">
        <v>8</v>
      </c>
      <c r="H7" s="75">
        <v>9</v>
      </c>
      <c r="I7" s="75">
        <v>10</v>
      </c>
      <c r="J7" s="75">
        <v>11</v>
      </c>
      <c r="K7" s="75">
        <v>12</v>
      </c>
      <c r="L7" s="75">
        <v>13</v>
      </c>
      <c r="M7" s="75">
        <v>14</v>
      </c>
      <c r="N7" s="75">
        <v>15</v>
      </c>
      <c r="O7" s="75">
        <v>16</v>
      </c>
      <c r="P7" s="75">
        <v>17</v>
      </c>
      <c r="Q7" s="75">
        <v>18</v>
      </c>
      <c r="R7" s="75">
        <v>19</v>
      </c>
      <c r="S7" s="75">
        <v>20</v>
      </c>
      <c r="T7" s="75">
        <v>21</v>
      </c>
      <c r="U7" s="75">
        <v>22</v>
      </c>
      <c r="V7" s="75">
        <v>23</v>
      </c>
    </row>
    <row r="8" spans="1:23" s="19" customFormat="1" ht="26.25" customHeight="1" x14ac:dyDescent="0.2">
      <c r="A8" s="75"/>
      <c r="B8" s="16" t="s">
        <v>217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75"/>
    </row>
    <row r="9" spans="1:23" s="19" customFormat="1" ht="12.75" customHeight="1" x14ac:dyDescent="0.2">
      <c r="A9" s="75"/>
      <c r="B9" s="21" t="s">
        <v>23</v>
      </c>
      <c r="C9" s="20">
        <f t="shared" ref="C9:C14" si="0">D9+U9+V9</f>
        <v>2.5</v>
      </c>
      <c r="D9" s="20">
        <f t="shared" ref="D9:D14" si="1">E9+F9+P9+Q9+R9+S9+T9</f>
        <v>2.5</v>
      </c>
      <c r="E9" s="20"/>
      <c r="F9" s="20">
        <f t="shared" ref="F9:F14" si="2">G9+H9+I9+J9+K9+L9+M9+N9+O9</f>
        <v>0</v>
      </c>
      <c r="G9" s="75"/>
      <c r="H9" s="75"/>
      <c r="I9" s="75"/>
      <c r="J9" s="75"/>
      <c r="K9" s="75"/>
      <c r="L9" s="75"/>
      <c r="M9" s="75"/>
      <c r="N9" s="75"/>
      <c r="O9" s="75"/>
      <c r="P9" s="75"/>
      <c r="Q9" s="20">
        <v>2.5</v>
      </c>
      <c r="R9" s="75"/>
      <c r="S9" s="75"/>
      <c r="T9" s="75"/>
      <c r="U9" s="75"/>
      <c r="V9" s="75"/>
    </row>
    <row r="10" spans="1:23" s="19" customFormat="1" ht="12.75" customHeight="1" x14ac:dyDescent="0.2">
      <c r="A10" s="75"/>
      <c r="B10" s="21" t="s">
        <v>24</v>
      </c>
      <c r="C10" s="20">
        <f t="shared" si="0"/>
        <v>0</v>
      </c>
      <c r="D10" s="20">
        <f t="shared" si="1"/>
        <v>0</v>
      </c>
      <c r="E10" s="20"/>
      <c r="F10" s="20">
        <f t="shared" si="2"/>
        <v>0</v>
      </c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</row>
    <row r="11" spans="1:23" s="19" customFormat="1" ht="12.75" customHeight="1" x14ac:dyDescent="0.2">
      <c r="A11" s="75"/>
      <c r="B11" s="21" t="s">
        <v>25</v>
      </c>
      <c r="C11" s="20">
        <f t="shared" si="0"/>
        <v>-2.5</v>
      </c>
      <c r="D11" s="20">
        <f t="shared" si="1"/>
        <v>-2.5</v>
      </c>
      <c r="E11" s="20"/>
      <c r="F11" s="20">
        <f t="shared" si="2"/>
        <v>0</v>
      </c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20">
        <v>-2.5</v>
      </c>
      <c r="R11" s="75"/>
      <c r="S11" s="75"/>
      <c r="T11" s="75"/>
      <c r="U11" s="75"/>
      <c r="V11" s="75"/>
    </row>
    <row r="12" spans="1:23" s="19" customFormat="1" ht="12.75" customHeight="1" x14ac:dyDescent="0.2">
      <c r="A12" s="75"/>
      <c r="B12" s="22" t="s">
        <v>38</v>
      </c>
      <c r="C12" s="20">
        <f t="shared" si="0"/>
        <v>0</v>
      </c>
      <c r="D12" s="20">
        <f t="shared" si="1"/>
        <v>0</v>
      </c>
      <c r="E12" s="20"/>
      <c r="F12" s="20">
        <f t="shared" si="2"/>
        <v>0</v>
      </c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20"/>
      <c r="R12" s="75"/>
      <c r="S12" s="75"/>
      <c r="T12" s="20"/>
      <c r="U12" s="75"/>
      <c r="V12" s="75"/>
    </row>
    <row r="13" spans="1:23" s="19" customFormat="1" ht="12.75" customHeight="1" x14ac:dyDescent="0.2">
      <c r="A13" s="75"/>
      <c r="B13" s="22" t="s">
        <v>26</v>
      </c>
      <c r="C13" s="20">
        <f t="shared" si="0"/>
        <v>0</v>
      </c>
      <c r="D13" s="20">
        <f t="shared" si="1"/>
        <v>0</v>
      </c>
      <c r="E13" s="20">
        <f>E9+E10+E11+E12</f>
        <v>0</v>
      </c>
      <c r="F13" s="20">
        <f t="shared" si="2"/>
        <v>0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0</v>
      </c>
      <c r="Q13" s="20">
        <f t="shared" si="3"/>
        <v>0</v>
      </c>
      <c r="R13" s="20">
        <f t="shared" si="3"/>
        <v>0</v>
      </c>
      <c r="S13" s="20">
        <f t="shared" si="3"/>
        <v>0</v>
      </c>
      <c r="T13" s="20">
        <f t="shared" si="3"/>
        <v>0</v>
      </c>
      <c r="U13" s="20">
        <f t="shared" si="3"/>
        <v>0</v>
      </c>
      <c r="V13" s="20">
        <f t="shared" si="3"/>
        <v>0</v>
      </c>
    </row>
    <row r="14" spans="1:23" s="19" customFormat="1" ht="12.75" customHeight="1" x14ac:dyDescent="0.2">
      <c r="A14" s="75"/>
      <c r="B14" s="21" t="s">
        <v>27</v>
      </c>
      <c r="C14" s="20">
        <f t="shared" si="0"/>
        <v>0</v>
      </c>
      <c r="D14" s="20">
        <f t="shared" si="1"/>
        <v>0</v>
      </c>
      <c r="E14" s="20"/>
      <c r="F14" s="20">
        <f t="shared" si="2"/>
        <v>0</v>
      </c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20"/>
      <c r="R14" s="75"/>
      <c r="S14" s="75"/>
      <c r="T14" s="75"/>
      <c r="U14" s="75"/>
      <c r="V14" s="75"/>
    </row>
    <row r="15" spans="1:23" s="19" customFormat="1" ht="11.25" customHeight="1" x14ac:dyDescent="0.2">
      <c r="A15" s="75"/>
      <c r="B15" s="21" t="s">
        <v>28</v>
      </c>
      <c r="C15" s="20">
        <f t="shared" ref="C15:V15" si="4">C14-C13</f>
        <v>0</v>
      </c>
      <c r="D15" s="20">
        <f t="shared" si="4"/>
        <v>0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</row>
    <row r="16" spans="1:23" s="19" customFormat="1" ht="11.25" customHeight="1" x14ac:dyDescent="0.2">
      <c r="A16" s="75"/>
      <c r="B16" s="21" t="s">
        <v>29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ht="29.25" x14ac:dyDescent="0.2">
      <c r="A17" s="75"/>
      <c r="B17" s="16" t="s">
        <v>218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75"/>
    </row>
    <row r="18" spans="1:22" ht="12.75" customHeight="1" x14ac:dyDescent="0.2">
      <c r="A18" s="75"/>
      <c r="B18" s="21" t="s">
        <v>23</v>
      </c>
      <c r="C18" s="20">
        <f t="shared" ref="C18:C23" si="5">D18+U18+V18</f>
        <v>8</v>
      </c>
      <c r="D18" s="20">
        <f t="shared" ref="D18:D23" si="6">E18+F18+P18+Q18+R18+S18+T18</f>
        <v>8</v>
      </c>
      <c r="E18" s="20"/>
      <c r="F18" s="20">
        <f t="shared" ref="F18:F23" si="7">G18+H18+I18+J18+K18+L18+M18+N18+O18</f>
        <v>0</v>
      </c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20"/>
      <c r="R18" s="75"/>
      <c r="S18" s="75"/>
      <c r="T18" s="20">
        <v>8</v>
      </c>
      <c r="U18" s="75"/>
      <c r="V18" s="75"/>
    </row>
    <row r="19" spans="1:22" ht="12.75" customHeight="1" x14ac:dyDescent="0.2">
      <c r="A19" s="75"/>
      <c r="B19" s="21" t="s">
        <v>24</v>
      </c>
      <c r="C19" s="20">
        <f t="shared" si="5"/>
        <v>0</v>
      </c>
      <c r="D19" s="20">
        <f t="shared" si="6"/>
        <v>0</v>
      </c>
      <c r="E19" s="20"/>
      <c r="F19" s="20">
        <f t="shared" si="7"/>
        <v>0</v>
      </c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</row>
    <row r="20" spans="1:22" ht="12.75" customHeight="1" x14ac:dyDescent="0.2">
      <c r="A20" s="75"/>
      <c r="B20" s="21" t="s">
        <v>25</v>
      </c>
      <c r="C20" s="20">
        <f t="shared" si="5"/>
        <v>-1.2</v>
      </c>
      <c r="D20" s="20">
        <f t="shared" si="6"/>
        <v>-1.2</v>
      </c>
      <c r="E20" s="20"/>
      <c r="F20" s="20">
        <f t="shared" si="7"/>
        <v>0</v>
      </c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20"/>
      <c r="R20" s="75"/>
      <c r="S20" s="75"/>
      <c r="T20" s="75">
        <v>-1.2</v>
      </c>
      <c r="U20" s="75"/>
      <c r="V20" s="75"/>
    </row>
    <row r="21" spans="1:22" ht="12.75" customHeight="1" x14ac:dyDescent="0.2">
      <c r="A21" s="75"/>
      <c r="B21" s="22" t="s">
        <v>38</v>
      </c>
      <c r="C21" s="20">
        <f t="shared" si="5"/>
        <v>0</v>
      </c>
      <c r="D21" s="20">
        <f t="shared" si="6"/>
        <v>0</v>
      </c>
      <c r="E21" s="20"/>
      <c r="F21" s="20">
        <f t="shared" si="7"/>
        <v>0</v>
      </c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</row>
    <row r="22" spans="1:22" ht="12.75" customHeight="1" x14ac:dyDescent="0.2">
      <c r="A22" s="75"/>
      <c r="B22" s="22" t="s">
        <v>26</v>
      </c>
      <c r="C22" s="20">
        <f t="shared" si="5"/>
        <v>6.8</v>
      </c>
      <c r="D22" s="20">
        <f t="shared" si="6"/>
        <v>6.8</v>
      </c>
      <c r="E22" s="20">
        <f>E18+E19+E20+E21</f>
        <v>0</v>
      </c>
      <c r="F22" s="20">
        <f t="shared" si="7"/>
        <v>0</v>
      </c>
      <c r="G22" s="20">
        <f t="shared" ref="G22:V22" si="8">G18+G19+G20+G21</f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20">
        <f t="shared" si="8"/>
        <v>0</v>
      </c>
      <c r="N22" s="20">
        <f t="shared" si="8"/>
        <v>0</v>
      </c>
      <c r="O22" s="20">
        <f t="shared" si="8"/>
        <v>0</v>
      </c>
      <c r="P22" s="20">
        <f t="shared" si="8"/>
        <v>0</v>
      </c>
      <c r="Q22" s="20">
        <f t="shared" si="8"/>
        <v>0</v>
      </c>
      <c r="R22" s="20">
        <f t="shared" si="8"/>
        <v>0</v>
      </c>
      <c r="S22" s="20">
        <f t="shared" si="8"/>
        <v>0</v>
      </c>
      <c r="T22" s="20">
        <f t="shared" si="8"/>
        <v>6.8</v>
      </c>
      <c r="U22" s="20">
        <f t="shared" si="8"/>
        <v>0</v>
      </c>
      <c r="V22" s="20">
        <f t="shared" si="8"/>
        <v>0</v>
      </c>
    </row>
    <row r="23" spans="1:22" ht="12.75" customHeight="1" x14ac:dyDescent="0.2">
      <c r="A23" s="75"/>
      <c r="B23" s="21" t="s">
        <v>27</v>
      </c>
      <c r="C23" s="20">
        <f t="shared" si="5"/>
        <v>6.7</v>
      </c>
      <c r="D23" s="20">
        <f t="shared" si="6"/>
        <v>6.7</v>
      </c>
      <c r="E23" s="20"/>
      <c r="F23" s="20">
        <f t="shared" si="7"/>
        <v>0</v>
      </c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20"/>
      <c r="R23" s="75"/>
      <c r="S23" s="75"/>
      <c r="T23" s="75">
        <v>6.7</v>
      </c>
      <c r="U23" s="75"/>
      <c r="V23" s="75"/>
    </row>
    <row r="24" spans="1:22" ht="12.75" customHeight="1" x14ac:dyDescent="0.2">
      <c r="A24" s="75"/>
      <c r="B24" s="21" t="s">
        <v>28</v>
      </c>
      <c r="C24" s="20">
        <f t="shared" ref="C24:V24" si="9">C23-C22</f>
        <v>-9.9999999999999645E-2</v>
      </c>
      <c r="D24" s="20">
        <f t="shared" si="9"/>
        <v>-9.9999999999999645E-2</v>
      </c>
      <c r="E24" s="20">
        <f t="shared" si="9"/>
        <v>0</v>
      </c>
      <c r="F24" s="20">
        <f t="shared" si="9"/>
        <v>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0</v>
      </c>
      <c r="P24" s="20">
        <f t="shared" si="9"/>
        <v>0</v>
      </c>
      <c r="Q24" s="20">
        <f t="shared" si="9"/>
        <v>0</v>
      </c>
      <c r="R24" s="20">
        <f t="shared" si="9"/>
        <v>0</v>
      </c>
      <c r="S24" s="20">
        <f t="shared" si="9"/>
        <v>0</v>
      </c>
      <c r="T24" s="20">
        <f t="shared" si="9"/>
        <v>-9.9999999999999645E-2</v>
      </c>
      <c r="U24" s="20">
        <f t="shared" si="9"/>
        <v>0</v>
      </c>
      <c r="V24" s="20">
        <f t="shared" si="9"/>
        <v>0</v>
      </c>
    </row>
    <row r="25" spans="1:22" ht="12.75" customHeight="1" x14ac:dyDescent="0.2">
      <c r="A25" s="75"/>
      <c r="B25" s="21" t="s">
        <v>29</v>
      </c>
      <c r="C25" s="20">
        <f>C23/C22*100</f>
        <v>98.529411764705884</v>
      </c>
      <c r="D25" s="20">
        <f>D23/D22*100</f>
        <v>98.529411764705884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>
        <f>T23/T22*100</f>
        <v>98.529411764705884</v>
      </c>
      <c r="U25" s="20"/>
      <c r="V25" s="20"/>
    </row>
    <row r="26" spans="1:22" ht="24" customHeight="1" x14ac:dyDescent="0.2">
      <c r="A26" s="75"/>
      <c r="B26" s="16" t="s">
        <v>219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75"/>
    </row>
    <row r="27" spans="1:22" ht="13.5" customHeight="1" x14ac:dyDescent="0.2">
      <c r="A27" s="75"/>
      <c r="B27" s="21" t="s">
        <v>23</v>
      </c>
      <c r="C27" s="20">
        <f t="shared" ref="C27:C32" si="10">D27+U27+V27</f>
        <v>0</v>
      </c>
      <c r="D27" s="20">
        <f t="shared" ref="D27:D32" si="11">E27+F27+P27+Q27+R27+S27+T27</f>
        <v>0</v>
      </c>
      <c r="E27" s="20"/>
      <c r="F27" s="20">
        <f t="shared" ref="F27:F32" si="12">G27+H27+I27+J27+K27+L27+M27+N27+O27</f>
        <v>0</v>
      </c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20"/>
      <c r="R27" s="75"/>
      <c r="S27" s="75"/>
      <c r="T27" s="20"/>
      <c r="U27" s="75"/>
      <c r="V27" s="75"/>
    </row>
    <row r="28" spans="1:22" ht="13.5" customHeight="1" x14ac:dyDescent="0.2">
      <c r="A28" s="75"/>
      <c r="B28" s="21" t="s">
        <v>24</v>
      </c>
      <c r="C28" s="20">
        <f t="shared" si="10"/>
        <v>0</v>
      </c>
      <c r="D28" s="20">
        <f t="shared" si="11"/>
        <v>0</v>
      </c>
      <c r="E28" s="20"/>
      <c r="F28" s="20">
        <f t="shared" si="12"/>
        <v>0</v>
      </c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</row>
    <row r="29" spans="1:22" ht="13.5" customHeight="1" x14ac:dyDescent="0.2">
      <c r="A29" s="75"/>
      <c r="B29" s="21" t="s">
        <v>25</v>
      </c>
      <c r="C29" s="20">
        <f t="shared" si="10"/>
        <v>2</v>
      </c>
      <c r="D29" s="20">
        <f t="shared" si="11"/>
        <v>2</v>
      </c>
      <c r="E29" s="20"/>
      <c r="F29" s="20">
        <f t="shared" si="12"/>
        <v>0</v>
      </c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20">
        <v>2</v>
      </c>
      <c r="R29" s="75"/>
      <c r="S29" s="75"/>
      <c r="T29" s="75"/>
      <c r="U29" s="75"/>
      <c r="V29" s="75"/>
    </row>
    <row r="30" spans="1:22" ht="13.5" customHeight="1" x14ac:dyDescent="0.2">
      <c r="A30" s="75"/>
      <c r="B30" s="22" t="s">
        <v>38</v>
      </c>
      <c r="C30" s="20">
        <f t="shared" si="10"/>
        <v>0</v>
      </c>
      <c r="D30" s="20">
        <f t="shared" si="11"/>
        <v>0</v>
      </c>
      <c r="E30" s="20"/>
      <c r="F30" s="20">
        <f t="shared" si="12"/>
        <v>0</v>
      </c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20"/>
      <c r="R30" s="75"/>
      <c r="S30" s="75"/>
      <c r="T30" s="20"/>
      <c r="U30" s="20"/>
      <c r="V30" s="75"/>
    </row>
    <row r="31" spans="1:22" ht="13.5" customHeight="1" x14ac:dyDescent="0.2">
      <c r="A31" s="75"/>
      <c r="B31" s="22" t="s">
        <v>26</v>
      </c>
      <c r="C31" s="20">
        <f t="shared" si="10"/>
        <v>2</v>
      </c>
      <c r="D31" s="20">
        <f t="shared" si="11"/>
        <v>2</v>
      </c>
      <c r="E31" s="20">
        <f>E27+E28+E29+E30</f>
        <v>0</v>
      </c>
      <c r="F31" s="20">
        <f t="shared" si="12"/>
        <v>0</v>
      </c>
      <c r="G31" s="20">
        <f t="shared" ref="G31:V31" si="13">G27+G28+G29+G30</f>
        <v>0</v>
      </c>
      <c r="H31" s="20">
        <f t="shared" si="13"/>
        <v>0</v>
      </c>
      <c r="I31" s="20">
        <f t="shared" si="13"/>
        <v>0</v>
      </c>
      <c r="J31" s="20">
        <f t="shared" si="13"/>
        <v>0</v>
      </c>
      <c r="K31" s="20">
        <f t="shared" si="13"/>
        <v>0</v>
      </c>
      <c r="L31" s="20">
        <f t="shared" si="13"/>
        <v>0</v>
      </c>
      <c r="M31" s="20">
        <f t="shared" si="13"/>
        <v>0</v>
      </c>
      <c r="N31" s="20">
        <f t="shared" si="13"/>
        <v>0</v>
      </c>
      <c r="O31" s="20">
        <f t="shared" si="13"/>
        <v>0</v>
      </c>
      <c r="P31" s="20">
        <f t="shared" si="13"/>
        <v>0</v>
      </c>
      <c r="Q31" s="20">
        <f t="shared" si="13"/>
        <v>2</v>
      </c>
      <c r="R31" s="20">
        <f t="shared" si="13"/>
        <v>0</v>
      </c>
      <c r="S31" s="20">
        <f t="shared" si="13"/>
        <v>0</v>
      </c>
      <c r="T31" s="20">
        <f t="shared" si="13"/>
        <v>0</v>
      </c>
      <c r="U31" s="20">
        <f t="shared" si="13"/>
        <v>0</v>
      </c>
      <c r="V31" s="20">
        <f t="shared" si="13"/>
        <v>0</v>
      </c>
    </row>
    <row r="32" spans="1:22" ht="13.5" customHeight="1" x14ac:dyDescent="0.2">
      <c r="A32" s="75"/>
      <c r="B32" s="21" t="s">
        <v>27</v>
      </c>
      <c r="C32" s="20">
        <f t="shared" si="10"/>
        <v>2</v>
      </c>
      <c r="D32" s="20">
        <f t="shared" si="11"/>
        <v>2</v>
      </c>
      <c r="E32" s="20"/>
      <c r="F32" s="20">
        <f t="shared" si="12"/>
        <v>0</v>
      </c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20">
        <v>2</v>
      </c>
      <c r="R32" s="75"/>
      <c r="S32" s="75"/>
      <c r="T32" s="20"/>
      <c r="U32" s="75"/>
      <c r="V32" s="75"/>
    </row>
    <row r="33" spans="1:22" ht="11.25" customHeight="1" x14ac:dyDescent="0.2">
      <c r="A33" s="75"/>
      <c r="B33" s="21" t="s">
        <v>28</v>
      </c>
      <c r="C33" s="20">
        <f t="shared" ref="C33:V33" si="14">C32-C31</f>
        <v>0</v>
      </c>
      <c r="D33" s="20">
        <f t="shared" si="14"/>
        <v>0</v>
      </c>
      <c r="E33" s="20">
        <f t="shared" si="14"/>
        <v>0</v>
      </c>
      <c r="F33" s="20">
        <f t="shared" si="14"/>
        <v>0</v>
      </c>
      <c r="G33" s="20">
        <f t="shared" si="14"/>
        <v>0</v>
      </c>
      <c r="H33" s="20">
        <f t="shared" si="14"/>
        <v>0</v>
      </c>
      <c r="I33" s="20">
        <f t="shared" si="14"/>
        <v>0</v>
      </c>
      <c r="J33" s="20">
        <f t="shared" si="14"/>
        <v>0</v>
      </c>
      <c r="K33" s="20">
        <f t="shared" si="14"/>
        <v>0</v>
      </c>
      <c r="L33" s="20">
        <f t="shared" si="14"/>
        <v>0</v>
      </c>
      <c r="M33" s="20">
        <f t="shared" si="14"/>
        <v>0</v>
      </c>
      <c r="N33" s="20">
        <f t="shared" si="14"/>
        <v>0</v>
      </c>
      <c r="O33" s="20">
        <f t="shared" si="14"/>
        <v>0</v>
      </c>
      <c r="P33" s="20">
        <f t="shared" si="14"/>
        <v>0</v>
      </c>
      <c r="Q33" s="20">
        <f t="shared" si="14"/>
        <v>0</v>
      </c>
      <c r="R33" s="20">
        <f t="shared" si="14"/>
        <v>0</v>
      </c>
      <c r="S33" s="20">
        <f t="shared" si="14"/>
        <v>0</v>
      </c>
      <c r="T33" s="20">
        <f t="shared" si="14"/>
        <v>0</v>
      </c>
      <c r="U33" s="20">
        <f t="shared" si="14"/>
        <v>0</v>
      </c>
      <c r="V33" s="20">
        <f t="shared" si="14"/>
        <v>0</v>
      </c>
    </row>
    <row r="34" spans="1:22" ht="13.5" customHeight="1" x14ac:dyDescent="0.2">
      <c r="A34" s="75"/>
      <c r="B34" s="21" t="s">
        <v>29</v>
      </c>
      <c r="C34" s="20">
        <f>C32/C31*100</f>
        <v>100</v>
      </c>
      <c r="D34" s="20">
        <f>D32/D31*100</f>
        <v>100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>
        <f>Q32/Q31*100</f>
        <v>100</v>
      </c>
      <c r="R34" s="20"/>
      <c r="S34" s="20"/>
      <c r="T34" s="20"/>
      <c r="U34" s="20"/>
      <c r="V34" s="20"/>
    </row>
  </sheetData>
  <mergeCells count="16">
    <mergeCell ref="Q3:Q5"/>
    <mergeCell ref="R3:R5"/>
    <mergeCell ref="S3:S5"/>
    <mergeCell ref="T3:T5"/>
    <mergeCell ref="F4:F5"/>
    <mergeCell ref="G4:O4"/>
    <mergeCell ref="A2:A6"/>
    <mergeCell ref="B2:B6"/>
    <mergeCell ref="C2:C5"/>
    <mergeCell ref="D2:T2"/>
    <mergeCell ref="U2:U5"/>
    <mergeCell ref="V2:V5"/>
    <mergeCell ref="D3:D5"/>
    <mergeCell ref="E3:E5"/>
    <mergeCell ref="F3:O3"/>
    <mergeCell ref="P3:P5"/>
  </mergeCells>
  <pageMargins left="0.17" right="0.2" top="0.11" bottom="0.16" header="0.11" footer="0.16"/>
  <pageSetup paperSize="9" orientation="landscape" verticalDpi="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4"/>
  <sheetViews>
    <sheetView showZeros="0" zoomScale="110" zoomScaleNormal="110" workbookViewId="0">
      <pane ySplit="6" topLeftCell="A19" activePane="bottomLeft" state="frozen"/>
      <selection activeCell="C35" sqref="C35"/>
      <selection pane="bottomLeft" activeCell="C35" sqref="C35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9" width="4.140625" style="19" customWidth="1"/>
    <col min="20" max="20" width="5.7109375" style="19" customWidth="1"/>
    <col min="21" max="21" width="4.85546875" style="19" customWidth="1"/>
    <col min="22" max="22" width="4.42578125" style="19" customWidth="1"/>
    <col min="23" max="23" width="0" style="19" hidden="1" customWidth="1"/>
    <col min="24" max="16384" width="9.140625" style="18"/>
  </cols>
  <sheetData>
    <row r="1" spans="1:23" ht="11.25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40</v>
      </c>
    </row>
    <row r="2" spans="1:23" ht="12.7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3.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3.5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76" t="s">
        <v>3</v>
      </c>
      <c r="H5" s="76" t="s">
        <v>4</v>
      </c>
      <c r="I5" s="76" t="s">
        <v>5</v>
      </c>
      <c r="J5" s="76" t="s">
        <v>6</v>
      </c>
      <c r="K5" s="76" t="s">
        <v>7</v>
      </c>
      <c r="L5" s="76" t="s">
        <v>8</v>
      </c>
      <c r="M5" s="76" t="s">
        <v>9</v>
      </c>
      <c r="N5" s="76" t="s">
        <v>52</v>
      </c>
      <c r="O5" s="76" t="s">
        <v>10</v>
      </c>
      <c r="P5" s="111"/>
      <c r="Q5" s="111"/>
      <c r="R5" s="111"/>
      <c r="S5" s="111"/>
      <c r="T5" s="111"/>
      <c r="U5" s="111"/>
      <c r="V5" s="111"/>
    </row>
    <row r="6" spans="1:23" x14ac:dyDescent="0.2">
      <c r="A6" s="110"/>
      <c r="B6" s="110"/>
      <c r="C6" s="75">
        <v>1</v>
      </c>
      <c r="D6" s="75">
        <v>2</v>
      </c>
      <c r="E6" s="75">
        <v>21</v>
      </c>
      <c r="F6" s="75">
        <v>22</v>
      </c>
      <c r="G6" s="75">
        <v>221</v>
      </c>
      <c r="H6" s="75">
        <v>222</v>
      </c>
      <c r="I6" s="75">
        <v>223</v>
      </c>
      <c r="J6" s="75">
        <v>224</v>
      </c>
      <c r="K6" s="75">
        <v>225</v>
      </c>
      <c r="L6" s="75">
        <v>226</v>
      </c>
      <c r="M6" s="75">
        <v>227</v>
      </c>
      <c r="N6" s="75">
        <v>228</v>
      </c>
      <c r="O6" s="75">
        <v>229</v>
      </c>
      <c r="P6" s="75">
        <v>23</v>
      </c>
      <c r="Q6" s="75">
        <v>24</v>
      </c>
      <c r="R6" s="75">
        <v>25</v>
      </c>
      <c r="S6" s="75">
        <v>26</v>
      </c>
      <c r="T6" s="75">
        <v>27</v>
      </c>
      <c r="U6" s="75">
        <v>28</v>
      </c>
      <c r="V6" s="75">
        <v>29</v>
      </c>
      <c r="W6" s="18"/>
    </row>
    <row r="7" spans="1:23" ht="11.25" customHeight="1" x14ac:dyDescent="0.2">
      <c r="A7" s="75">
        <v>1</v>
      </c>
      <c r="B7" s="75">
        <v>2</v>
      </c>
      <c r="C7" s="75">
        <v>4</v>
      </c>
      <c r="D7" s="75">
        <v>5</v>
      </c>
      <c r="E7" s="75">
        <v>6</v>
      </c>
      <c r="F7" s="75">
        <v>7</v>
      </c>
      <c r="G7" s="75">
        <v>8</v>
      </c>
      <c r="H7" s="75">
        <v>9</v>
      </c>
      <c r="I7" s="75">
        <v>10</v>
      </c>
      <c r="J7" s="75">
        <v>11</v>
      </c>
      <c r="K7" s="75">
        <v>12</v>
      </c>
      <c r="L7" s="75">
        <v>13</v>
      </c>
      <c r="M7" s="75">
        <v>14</v>
      </c>
      <c r="N7" s="75">
        <v>15</v>
      </c>
      <c r="O7" s="75">
        <v>16</v>
      </c>
      <c r="P7" s="75">
        <v>17</v>
      </c>
      <c r="Q7" s="75">
        <v>18</v>
      </c>
      <c r="R7" s="75">
        <v>19</v>
      </c>
      <c r="S7" s="75">
        <v>20</v>
      </c>
      <c r="T7" s="75">
        <v>21</v>
      </c>
      <c r="U7" s="75">
        <v>22</v>
      </c>
      <c r="V7" s="75">
        <v>23</v>
      </c>
    </row>
    <row r="8" spans="1:23" s="19" customFormat="1" ht="29.25" x14ac:dyDescent="0.2">
      <c r="A8" s="75"/>
      <c r="B8" s="16" t="s">
        <v>220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75"/>
    </row>
    <row r="9" spans="1:23" s="19" customFormat="1" ht="12.75" customHeight="1" x14ac:dyDescent="0.2">
      <c r="A9" s="75"/>
      <c r="B9" s="21" t="s">
        <v>23</v>
      </c>
      <c r="C9" s="20">
        <f t="shared" ref="C9:C14" si="0">D9+U9+V9</f>
        <v>5</v>
      </c>
      <c r="D9" s="20">
        <f t="shared" ref="D9:D14" si="1">E9+F9+P9+Q9+R9+S9+T9</f>
        <v>5</v>
      </c>
      <c r="E9" s="20"/>
      <c r="F9" s="20">
        <f t="shared" ref="F9:F14" si="2">G9+H9+I9+J9+K9+L9+M9+N9+O9</f>
        <v>0</v>
      </c>
      <c r="G9" s="75"/>
      <c r="H9" s="75"/>
      <c r="I9" s="75"/>
      <c r="J9" s="75"/>
      <c r="K9" s="75"/>
      <c r="L9" s="75"/>
      <c r="M9" s="75"/>
      <c r="N9" s="75"/>
      <c r="O9" s="75"/>
      <c r="P9" s="75"/>
      <c r="Q9" s="20">
        <v>5</v>
      </c>
      <c r="R9" s="75"/>
      <c r="S9" s="75"/>
      <c r="T9" s="75"/>
      <c r="U9" s="75"/>
      <c r="V9" s="75"/>
    </row>
    <row r="10" spans="1:23" s="19" customFormat="1" ht="12.75" customHeight="1" x14ac:dyDescent="0.2">
      <c r="A10" s="75"/>
      <c r="B10" s="21" t="s">
        <v>24</v>
      </c>
      <c r="C10" s="20">
        <f t="shared" si="0"/>
        <v>0</v>
      </c>
      <c r="D10" s="20">
        <f t="shared" si="1"/>
        <v>0</v>
      </c>
      <c r="E10" s="20"/>
      <c r="F10" s="20">
        <f t="shared" si="2"/>
        <v>0</v>
      </c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</row>
    <row r="11" spans="1:23" s="19" customFormat="1" ht="12.75" customHeight="1" x14ac:dyDescent="0.2">
      <c r="A11" s="75"/>
      <c r="B11" s="21" t="s">
        <v>25</v>
      </c>
      <c r="C11" s="20">
        <f t="shared" si="0"/>
        <v>-5</v>
      </c>
      <c r="D11" s="20">
        <f t="shared" si="1"/>
        <v>-5</v>
      </c>
      <c r="E11" s="20"/>
      <c r="F11" s="20">
        <f t="shared" si="2"/>
        <v>0</v>
      </c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20">
        <v>-5</v>
      </c>
      <c r="R11" s="75"/>
      <c r="S11" s="75"/>
      <c r="T11" s="75"/>
      <c r="U11" s="75"/>
      <c r="V11" s="75"/>
    </row>
    <row r="12" spans="1:23" s="19" customFormat="1" ht="12.75" customHeight="1" x14ac:dyDescent="0.2">
      <c r="A12" s="75"/>
      <c r="B12" s="22" t="s">
        <v>38</v>
      </c>
      <c r="C12" s="20">
        <f t="shared" si="0"/>
        <v>0</v>
      </c>
      <c r="D12" s="20">
        <f t="shared" si="1"/>
        <v>0</v>
      </c>
      <c r="E12" s="20"/>
      <c r="F12" s="20">
        <f t="shared" si="2"/>
        <v>0</v>
      </c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20"/>
      <c r="R12" s="75"/>
      <c r="S12" s="75"/>
      <c r="T12" s="20"/>
      <c r="U12" s="75"/>
      <c r="V12" s="75"/>
    </row>
    <row r="13" spans="1:23" s="19" customFormat="1" ht="12.75" customHeight="1" x14ac:dyDescent="0.2">
      <c r="A13" s="75"/>
      <c r="B13" s="22" t="s">
        <v>26</v>
      </c>
      <c r="C13" s="20">
        <f t="shared" si="0"/>
        <v>0</v>
      </c>
      <c r="D13" s="20">
        <f t="shared" si="1"/>
        <v>0</v>
      </c>
      <c r="E13" s="20">
        <f>E9+E10+E11+E12</f>
        <v>0</v>
      </c>
      <c r="F13" s="20">
        <f t="shared" si="2"/>
        <v>0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0</v>
      </c>
      <c r="Q13" s="20">
        <f t="shared" si="3"/>
        <v>0</v>
      </c>
      <c r="R13" s="20">
        <f t="shared" si="3"/>
        <v>0</v>
      </c>
      <c r="S13" s="20">
        <f t="shared" si="3"/>
        <v>0</v>
      </c>
      <c r="T13" s="20">
        <f t="shared" si="3"/>
        <v>0</v>
      </c>
      <c r="U13" s="20">
        <f t="shared" si="3"/>
        <v>0</v>
      </c>
      <c r="V13" s="20">
        <f t="shared" si="3"/>
        <v>0</v>
      </c>
    </row>
    <row r="14" spans="1:23" s="19" customFormat="1" ht="12.75" customHeight="1" x14ac:dyDescent="0.2">
      <c r="A14" s="75"/>
      <c r="B14" s="21" t="s">
        <v>27</v>
      </c>
      <c r="C14" s="20">
        <f t="shared" si="0"/>
        <v>0</v>
      </c>
      <c r="D14" s="20">
        <f t="shared" si="1"/>
        <v>0</v>
      </c>
      <c r="E14" s="20"/>
      <c r="F14" s="20">
        <f t="shared" si="2"/>
        <v>0</v>
      </c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20"/>
      <c r="R14" s="75"/>
      <c r="S14" s="75"/>
      <c r="T14" s="75"/>
      <c r="U14" s="75"/>
      <c r="V14" s="75"/>
    </row>
    <row r="15" spans="1:23" s="19" customFormat="1" ht="11.25" customHeight="1" x14ac:dyDescent="0.2">
      <c r="A15" s="75"/>
      <c r="B15" s="21" t="s">
        <v>28</v>
      </c>
      <c r="C15" s="20">
        <f t="shared" ref="C15:V15" si="4">C14-C13</f>
        <v>0</v>
      </c>
      <c r="D15" s="20">
        <f t="shared" si="4"/>
        <v>0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</row>
    <row r="16" spans="1:23" s="19" customFormat="1" ht="11.25" customHeight="1" x14ac:dyDescent="0.2">
      <c r="A16" s="75"/>
      <c r="B16" s="21" t="s">
        <v>29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ht="29.25" x14ac:dyDescent="0.2">
      <c r="A17" s="75"/>
      <c r="B17" s="16" t="s">
        <v>221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75"/>
    </row>
    <row r="18" spans="1:22" ht="12.75" customHeight="1" x14ac:dyDescent="0.2">
      <c r="A18" s="75"/>
      <c r="B18" s="21" t="s">
        <v>23</v>
      </c>
      <c r="C18" s="20">
        <f t="shared" ref="C18:C23" si="5">D18+U18+V18</f>
        <v>5</v>
      </c>
      <c r="D18" s="20">
        <f t="shared" ref="D18:D23" si="6">E18+F18+P18+Q18+R18+S18+T18</f>
        <v>5</v>
      </c>
      <c r="E18" s="20"/>
      <c r="F18" s="20">
        <f t="shared" ref="F18:F23" si="7">G18+H18+I18+J18+K18+L18+M18+N18+O18</f>
        <v>0</v>
      </c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20">
        <v>5</v>
      </c>
      <c r="R18" s="75"/>
      <c r="S18" s="75"/>
      <c r="T18" s="75"/>
      <c r="U18" s="75"/>
      <c r="V18" s="75"/>
    </row>
    <row r="19" spans="1:22" ht="12.75" customHeight="1" x14ac:dyDescent="0.2">
      <c r="A19" s="75"/>
      <c r="B19" s="21" t="s">
        <v>24</v>
      </c>
      <c r="C19" s="20">
        <f t="shared" si="5"/>
        <v>0</v>
      </c>
      <c r="D19" s="20">
        <f t="shared" si="6"/>
        <v>0</v>
      </c>
      <c r="E19" s="20"/>
      <c r="F19" s="20">
        <f t="shared" si="7"/>
        <v>0</v>
      </c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</row>
    <row r="20" spans="1:22" ht="12.75" customHeight="1" x14ac:dyDescent="0.2">
      <c r="A20" s="75"/>
      <c r="B20" s="21" t="s">
        <v>25</v>
      </c>
      <c r="C20" s="20">
        <f t="shared" si="5"/>
        <v>-5</v>
      </c>
      <c r="D20" s="20">
        <f t="shared" si="6"/>
        <v>-5</v>
      </c>
      <c r="E20" s="20"/>
      <c r="F20" s="20">
        <f t="shared" si="7"/>
        <v>0</v>
      </c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20">
        <v>-5</v>
      </c>
      <c r="R20" s="75"/>
      <c r="S20" s="75"/>
      <c r="T20" s="75"/>
      <c r="U20" s="75"/>
      <c r="V20" s="75"/>
    </row>
    <row r="21" spans="1:22" ht="12.75" customHeight="1" x14ac:dyDescent="0.2">
      <c r="A21" s="75"/>
      <c r="B21" s="22" t="s">
        <v>38</v>
      </c>
      <c r="C21" s="20">
        <f t="shared" si="5"/>
        <v>0</v>
      </c>
      <c r="D21" s="20">
        <f t="shared" si="6"/>
        <v>0</v>
      </c>
      <c r="E21" s="20"/>
      <c r="F21" s="20">
        <f t="shared" si="7"/>
        <v>0</v>
      </c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</row>
    <row r="22" spans="1:22" ht="12.75" customHeight="1" x14ac:dyDescent="0.2">
      <c r="A22" s="75"/>
      <c r="B22" s="22" t="s">
        <v>26</v>
      </c>
      <c r="C22" s="20">
        <f t="shared" si="5"/>
        <v>0</v>
      </c>
      <c r="D22" s="20">
        <f t="shared" si="6"/>
        <v>0</v>
      </c>
      <c r="E22" s="20">
        <f>E18+E19+E20+E21</f>
        <v>0</v>
      </c>
      <c r="F22" s="20">
        <f t="shared" si="7"/>
        <v>0</v>
      </c>
      <c r="G22" s="20">
        <f t="shared" ref="G22:V22" si="8">G18+G19+G20+G21</f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20">
        <f t="shared" si="8"/>
        <v>0</v>
      </c>
      <c r="N22" s="20">
        <f t="shared" si="8"/>
        <v>0</v>
      </c>
      <c r="O22" s="20">
        <f t="shared" si="8"/>
        <v>0</v>
      </c>
      <c r="P22" s="20">
        <f t="shared" si="8"/>
        <v>0</v>
      </c>
      <c r="Q22" s="20">
        <f t="shared" si="8"/>
        <v>0</v>
      </c>
      <c r="R22" s="20">
        <f t="shared" si="8"/>
        <v>0</v>
      </c>
      <c r="S22" s="20">
        <f t="shared" si="8"/>
        <v>0</v>
      </c>
      <c r="T22" s="20">
        <f t="shared" si="8"/>
        <v>0</v>
      </c>
      <c r="U22" s="20">
        <f t="shared" si="8"/>
        <v>0</v>
      </c>
      <c r="V22" s="20">
        <f t="shared" si="8"/>
        <v>0</v>
      </c>
    </row>
    <row r="23" spans="1:22" ht="12.75" customHeight="1" x14ac:dyDescent="0.2">
      <c r="A23" s="75"/>
      <c r="B23" s="21" t="s">
        <v>27</v>
      </c>
      <c r="C23" s="20">
        <f t="shared" si="5"/>
        <v>0</v>
      </c>
      <c r="D23" s="20">
        <f t="shared" si="6"/>
        <v>0</v>
      </c>
      <c r="E23" s="20"/>
      <c r="F23" s="20">
        <f t="shared" si="7"/>
        <v>0</v>
      </c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20"/>
      <c r="R23" s="75"/>
      <c r="S23" s="75"/>
      <c r="T23" s="75"/>
      <c r="U23" s="75"/>
      <c r="V23" s="75"/>
    </row>
    <row r="24" spans="1:22" ht="12.75" customHeight="1" x14ac:dyDescent="0.2">
      <c r="A24" s="75"/>
      <c r="B24" s="21" t="s">
        <v>28</v>
      </c>
      <c r="C24" s="20">
        <f t="shared" ref="C24:V24" si="9">C23-C22</f>
        <v>0</v>
      </c>
      <c r="D24" s="20">
        <f t="shared" si="9"/>
        <v>0</v>
      </c>
      <c r="E24" s="20">
        <f t="shared" si="9"/>
        <v>0</v>
      </c>
      <c r="F24" s="20">
        <f t="shared" si="9"/>
        <v>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0</v>
      </c>
      <c r="P24" s="20">
        <f t="shared" si="9"/>
        <v>0</v>
      </c>
      <c r="Q24" s="20">
        <f t="shared" si="9"/>
        <v>0</v>
      </c>
      <c r="R24" s="20">
        <f t="shared" si="9"/>
        <v>0</v>
      </c>
      <c r="S24" s="20">
        <f t="shared" si="9"/>
        <v>0</v>
      </c>
      <c r="T24" s="20">
        <f t="shared" si="9"/>
        <v>0</v>
      </c>
      <c r="U24" s="20">
        <f t="shared" si="9"/>
        <v>0</v>
      </c>
      <c r="V24" s="20">
        <f t="shared" si="9"/>
        <v>0</v>
      </c>
    </row>
    <row r="25" spans="1:22" ht="12.75" customHeight="1" x14ac:dyDescent="0.2">
      <c r="A25" s="75"/>
      <c r="B25" s="21" t="s">
        <v>29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ht="21" customHeight="1" x14ac:dyDescent="0.2">
      <c r="A26" s="75">
        <v>1.3</v>
      </c>
      <c r="B26" s="16" t="s">
        <v>126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75"/>
    </row>
    <row r="27" spans="1:22" ht="13.5" customHeight="1" x14ac:dyDescent="0.2">
      <c r="A27" s="75"/>
      <c r="B27" s="21" t="s">
        <v>23</v>
      </c>
      <c r="C27" s="20">
        <f t="shared" ref="C27:C32" si="10">D27+U27+V27</f>
        <v>628.79999999999995</v>
      </c>
      <c r="D27" s="20">
        <f t="shared" ref="D27:D32" si="11">E27+F27+P27+Q27+R27+S27+T27</f>
        <v>628.79999999999995</v>
      </c>
      <c r="E27" s="20"/>
      <c r="F27" s="20">
        <f t="shared" ref="F27:F32" si="12">G27+H27+I27+J27+K27+L27+M27+N27+O27</f>
        <v>0</v>
      </c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20">
        <v>628.79999999999995</v>
      </c>
      <c r="R27" s="75"/>
      <c r="S27" s="75"/>
      <c r="T27" s="20"/>
      <c r="U27" s="75"/>
      <c r="V27" s="75"/>
    </row>
    <row r="28" spans="1:22" ht="13.5" customHeight="1" x14ac:dyDescent="0.2">
      <c r="A28" s="75"/>
      <c r="B28" s="21" t="s">
        <v>24</v>
      </c>
      <c r="C28" s="20">
        <f t="shared" si="10"/>
        <v>0</v>
      </c>
      <c r="D28" s="20">
        <f t="shared" si="11"/>
        <v>0</v>
      </c>
      <c r="E28" s="20"/>
      <c r="F28" s="20">
        <f t="shared" si="12"/>
        <v>0</v>
      </c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</row>
    <row r="29" spans="1:22" ht="13.5" customHeight="1" x14ac:dyDescent="0.2">
      <c r="A29" s="75"/>
      <c r="B29" s="21" t="s">
        <v>25</v>
      </c>
      <c r="C29" s="20">
        <f t="shared" si="10"/>
        <v>-56.9</v>
      </c>
      <c r="D29" s="20">
        <f t="shared" si="11"/>
        <v>-56.9</v>
      </c>
      <c r="E29" s="20"/>
      <c r="F29" s="20">
        <f t="shared" si="12"/>
        <v>0</v>
      </c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20">
        <v>-56.9</v>
      </c>
      <c r="R29" s="75"/>
      <c r="S29" s="75"/>
      <c r="T29" s="75"/>
      <c r="U29" s="75"/>
      <c r="V29" s="75"/>
    </row>
    <row r="30" spans="1:22" ht="13.5" customHeight="1" x14ac:dyDescent="0.2">
      <c r="A30" s="75"/>
      <c r="B30" s="22" t="s">
        <v>38</v>
      </c>
      <c r="C30" s="20">
        <f t="shared" si="10"/>
        <v>18.5</v>
      </c>
      <c r="D30" s="20">
        <f t="shared" si="11"/>
        <v>8.5</v>
      </c>
      <c r="E30" s="20"/>
      <c r="F30" s="20">
        <f t="shared" si="12"/>
        <v>0</v>
      </c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20">
        <v>8.5</v>
      </c>
      <c r="R30" s="75"/>
      <c r="S30" s="75"/>
      <c r="T30" s="20"/>
      <c r="U30" s="20">
        <v>10</v>
      </c>
      <c r="V30" s="75"/>
    </row>
    <row r="31" spans="1:22" ht="13.5" customHeight="1" x14ac:dyDescent="0.2">
      <c r="A31" s="75"/>
      <c r="B31" s="22" t="s">
        <v>26</v>
      </c>
      <c r="C31" s="20">
        <f t="shared" si="10"/>
        <v>590.4</v>
      </c>
      <c r="D31" s="20">
        <f t="shared" si="11"/>
        <v>580.4</v>
      </c>
      <c r="E31" s="20">
        <f>E27+E28+E29+E30</f>
        <v>0</v>
      </c>
      <c r="F31" s="20">
        <f t="shared" si="12"/>
        <v>0</v>
      </c>
      <c r="G31" s="20">
        <f t="shared" ref="G31:V31" si="13">G27+G28+G29+G30</f>
        <v>0</v>
      </c>
      <c r="H31" s="20">
        <f t="shared" si="13"/>
        <v>0</v>
      </c>
      <c r="I31" s="20">
        <f t="shared" si="13"/>
        <v>0</v>
      </c>
      <c r="J31" s="20">
        <f t="shared" si="13"/>
        <v>0</v>
      </c>
      <c r="K31" s="20">
        <f t="shared" si="13"/>
        <v>0</v>
      </c>
      <c r="L31" s="20">
        <f t="shared" si="13"/>
        <v>0</v>
      </c>
      <c r="M31" s="20">
        <f t="shared" si="13"/>
        <v>0</v>
      </c>
      <c r="N31" s="20">
        <f t="shared" si="13"/>
        <v>0</v>
      </c>
      <c r="O31" s="20">
        <f t="shared" si="13"/>
        <v>0</v>
      </c>
      <c r="P31" s="20">
        <f t="shared" si="13"/>
        <v>0</v>
      </c>
      <c r="Q31" s="20">
        <f t="shared" si="13"/>
        <v>580.4</v>
      </c>
      <c r="R31" s="20">
        <f t="shared" si="13"/>
        <v>0</v>
      </c>
      <c r="S31" s="20">
        <f t="shared" si="13"/>
        <v>0</v>
      </c>
      <c r="T31" s="20">
        <f t="shared" si="13"/>
        <v>0</v>
      </c>
      <c r="U31" s="20">
        <f t="shared" si="13"/>
        <v>10</v>
      </c>
      <c r="V31" s="20">
        <f t="shared" si="13"/>
        <v>0</v>
      </c>
    </row>
    <row r="32" spans="1:22" ht="13.5" customHeight="1" x14ac:dyDescent="0.2">
      <c r="A32" s="75"/>
      <c r="B32" s="21" t="s">
        <v>27</v>
      </c>
      <c r="C32" s="20">
        <f t="shared" si="10"/>
        <v>574.5</v>
      </c>
      <c r="D32" s="20">
        <f t="shared" si="11"/>
        <v>565.29999999999995</v>
      </c>
      <c r="E32" s="20"/>
      <c r="F32" s="20">
        <f t="shared" si="12"/>
        <v>0</v>
      </c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20">
        <v>565.29999999999995</v>
      </c>
      <c r="R32" s="75"/>
      <c r="S32" s="75"/>
      <c r="T32" s="20"/>
      <c r="U32" s="75">
        <v>9.1999999999999993</v>
      </c>
      <c r="V32" s="75"/>
    </row>
    <row r="33" spans="1:22" ht="12.75" customHeight="1" x14ac:dyDescent="0.2">
      <c r="A33" s="75"/>
      <c r="B33" s="21" t="s">
        <v>28</v>
      </c>
      <c r="C33" s="20">
        <f t="shared" ref="C33:V33" si="14">C32-C31</f>
        <v>-15.899999999999977</v>
      </c>
      <c r="D33" s="20">
        <f t="shared" si="14"/>
        <v>-15.100000000000023</v>
      </c>
      <c r="E33" s="20">
        <f t="shared" si="14"/>
        <v>0</v>
      </c>
      <c r="F33" s="20">
        <f t="shared" si="14"/>
        <v>0</v>
      </c>
      <c r="G33" s="20">
        <f t="shared" si="14"/>
        <v>0</v>
      </c>
      <c r="H33" s="20">
        <f t="shared" si="14"/>
        <v>0</v>
      </c>
      <c r="I33" s="20">
        <f t="shared" si="14"/>
        <v>0</v>
      </c>
      <c r="J33" s="20">
        <f t="shared" si="14"/>
        <v>0</v>
      </c>
      <c r="K33" s="20">
        <f t="shared" si="14"/>
        <v>0</v>
      </c>
      <c r="L33" s="20">
        <f t="shared" si="14"/>
        <v>0</v>
      </c>
      <c r="M33" s="20">
        <f t="shared" si="14"/>
        <v>0</v>
      </c>
      <c r="N33" s="20">
        <f t="shared" si="14"/>
        <v>0</v>
      </c>
      <c r="O33" s="20">
        <f t="shared" si="14"/>
        <v>0</v>
      </c>
      <c r="P33" s="20">
        <f t="shared" si="14"/>
        <v>0</v>
      </c>
      <c r="Q33" s="20">
        <f t="shared" si="14"/>
        <v>-15.100000000000023</v>
      </c>
      <c r="R33" s="20">
        <f t="shared" si="14"/>
        <v>0</v>
      </c>
      <c r="S33" s="20">
        <f t="shared" si="14"/>
        <v>0</v>
      </c>
      <c r="T33" s="20">
        <f t="shared" si="14"/>
        <v>0</v>
      </c>
      <c r="U33" s="20">
        <f t="shared" si="14"/>
        <v>-0.80000000000000071</v>
      </c>
      <c r="V33" s="20">
        <f t="shared" si="14"/>
        <v>0</v>
      </c>
    </row>
    <row r="34" spans="1:22" ht="12.75" customHeight="1" x14ac:dyDescent="0.2">
      <c r="A34" s="75"/>
      <c r="B34" s="21" t="s">
        <v>29</v>
      </c>
      <c r="C34" s="20">
        <f>C32/C31*100</f>
        <v>97.306910569105696</v>
      </c>
      <c r="D34" s="20">
        <f>D32/D31*100</f>
        <v>97.398345968297718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>
        <f>Q32/Q31*100</f>
        <v>97.398345968297718</v>
      </c>
      <c r="R34" s="20"/>
      <c r="S34" s="20"/>
      <c r="T34" s="20"/>
      <c r="U34" s="20">
        <f>U32/U31*100</f>
        <v>92</v>
      </c>
      <c r="V34" s="20"/>
    </row>
  </sheetData>
  <mergeCells count="16">
    <mergeCell ref="Q3:Q5"/>
    <mergeCell ref="R3:R5"/>
    <mergeCell ref="S3:S5"/>
    <mergeCell ref="T3:T5"/>
    <mergeCell ref="F4:F5"/>
    <mergeCell ref="G4:O4"/>
    <mergeCell ref="A2:A6"/>
    <mergeCell ref="B2:B6"/>
    <mergeCell ref="C2:C5"/>
    <mergeCell ref="D2:T2"/>
    <mergeCell ref="U2:U5"/>
    <mergeCell ref="V2:V5"/>
    <mergeCell ref="D3:D5"/>
    <mergeCell ref="E3:E5"/>
    <mergeCell ref="F3:O3"/>
    <mergeCell ref="P3:P5"/>
  </mergeCells>
  <pageMargins left="0.17" right="0.2" top="0.11" bottom="0.16" header="0.11" footer="0.16"/>
  <pageSetup paperSize="9" orientation="landscape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4"/>
  <sheetViews>
    <sheetView showZeros="0" zoomScale="110" zoomScaleNormal="110" workbookViewId="0">
      <pane ySplit="6" topLeftCell="A10" activePane="bottomLeft" state="frozen"/>
      <selection activeCell="C35" sqref="C35"/>
      <selection pane="bottomLeft" activeCell="C35" sqref="C35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9" width="4.140625" style="19" customWidth="1"/>
    <col min="20" max="20" width="4.5703125" style="19" customWidth="1"/>
    <col min="21" max="21" width="4.85546875" style="19" customWidth="1"/>
    <col min="22" max="22" width="4.42578125" style="19" customWidth="1"/>
    <col min="23" max="23" width="0" style="19" hidden="1" customWidth="1"/>
    <col min="24" max="16384" width="9.140625" style="18"/>
  </cols>
  <sheetData>
    <row r="1" spans="1:23" ht="11.25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41</v>
      </c>
    </row>
    <row r="2" spans="1:23" ht="12.7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3.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3.5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37" t="s">
        <v>3</v>
      </c>
      <c r="H5" s="37" t="s">
        <v>4</v>
      </c>
      <c r="I5" s="37" t="s">
        <v>5</v>
      </c>
      <c r="J5" s="37" t="s">
        <v>6</v>
      </c>
      <c r="K5" s="37" t="s">
        <v>7</v>
      </c>
      <c r="L5" s="37" t="s">
        <v>8</v>
      </c>
      <c r="M5" s="37" t="s">
        <v>9</v>
      </c>
      <c r="N5" s="37" t="s">
        <v>52</v>
      </c>
      <c r="O5" s="37" t="s">
        <v>10</v>
      </c>
      <c r="P5" s="111"/>
      <c r="Q5" s="111"/>
      <c r="R5" s="111"/>
      <c r="S5" s="111"/>
      <c r="T5" s="111"/>
      <c r="U5" s="111"/>
      <c r="V5" s="111"/>
    </row>
    <row r="6" spans="1:23" x14ac:dyDescent="0.2">
      <c r="A6" s="110"/>
      <c r="B6" s="110"/>
      <c r="C6" s="38">
        <v>1</v>
      </c>
      <c r="D6" s="38">
        <v>2</v>
      </c>
      <c r="E6" s="38">
        <v>21</v>
      </c>
      <c r="F6" s="38">
        <v>22</v>
      </c>
      <c r="G6" s="38">
        <v>221</v>
      </c>
      <c r="H6" s="38">
        <v>222</v>
      </c>
      <c r="I6" s="38">
        <v>223</v>
      </c>
      <c r="J6" s="38">
        <v>224</v>
      </c>
      <c r="K6" s="38">
        <v>225</v>
      </c>
      <c r="L6" s="38">
        <v>226</v>
      </c>
      <c r="M6" s="38">
        <v>227</v>
      </c>
      <c r="N6" s="38">
        <v>228</v>
      </c>
      <c r="O6" s="38">
        <v>229</v>
      </c>
      <c r="P6" s="38">
        <v>23</v>
      </c>
      <c r="Q6" s="38">
        <v>24</v>
      </c>
      <c r="R6" s="38">
        <v>25</v>
      </c>
      <c r="S6" s="38">
        <v>26</v>
      </c>
      <c r="T6" s="38">
        <v>27</v>
      </c>
      <c r="U6" s="38">
        <v>28</v>
      </c>
      <c r="V6" s="38">
        <v>29</v>
      </c>
      <c r="W6" s="18"/>
    </row>
    <row r="7" spans="1:23" ht="11.25" customHeight="1" x14ac:dyDescent="0.2">
      <c r="A7" s="38">
        <v>1</v>
      </c>
      <c r="B7" s="38">
        <v>2</v>
      </c>
      <c r="C7" s="38">
        <v>4</v>
      </c>
      <c r="D7" s="38">
        <v>5</v>
      </c>
      <c r="E7" s="38">
        <v>6</v>
      </c>
      <c r="F7" s="38">
        <v>7</v>
      </c>
      <c r="G7" s="38">
        <v>8</v>
      </c>
      <c r="H7" s="38">
        <v>9</v>
      </c>
      <c r="I7" s="38">
        <v>10</v>
      </c>
      <c r="J7" s="38">
        <v>11</v>
      </c>
      <c r="K7" s="38">
        <v>12</v>
      </c>
      <c r="L7" s="38">
        <v>13</v>
      </c>
      <c r="M7" s="38">
        <v>14</v>
      </c>
      <c r="N7" s="38">
        <v>15</v>
      </c>
      <c r="O7" s="38">
        <v>16</v>
      </c>
      <c r="P7" s="38">
        <v>17</v>
      </c>
      <c r="Q7" s="38">
        <v>18</v>
      </c>
      <c r="R7" s="38">
        <v>19</v>
      </c>
      <c r="S7" s="38">
        <v>20</v>
      </c>
      <c r="T7" s="38">
        <v>21</v>
      </c>
      <c r="U7" s="38">
        <v>22</v>
      </c>
      <c r="V7" s="38">
        <v>23</v>
      </c>
    </row>
    <row r="8" spans="1:23" s="19" customFormat="1" ht="26.25" customHeight="1" x14ac:dyDescent="0.2">
      <c r="A8" s="47">
        <v>1.4</v>
      </c>
      <c r="B8" s="16" t="s">
        <v>127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47"/>
    </row>
    <row r="9" spans="1:23" s="19" customFormat="1" ht="13.5" customHeight="1" x14ac:dyDescent="0.2">
      <c r="A9" s="47"/>
      <c r="B9" s="21" t="s">
        <v>23</v>
      </c>
      <c r="C9" s="20">
        <f t="shared" ref="C9:C14" si="0">D9+U9+V9</f>
        <v>164.9</v>
      </c>
      <c r="D9" s="20">
        <f t="shared" ref="D9:D14" si="1">E9+F9+P9+Q9+R9+S9+T9</f>
        <v>0</v>
      </c>
      <c r="E9" s="20">
        <f>E18+E27+'V.42 სპ'!E9+'V.42 სპ'!E18</f>
        <v>0</v>
      </c>
      <c r="F9" s="20">
        <f t="shared" ref="F9:F14" si="2">G9+H9+I9+J9+K9+L9+M9+N9+O9</f>
        <v>0</v>
      </c>
      <c r="G9" s="20">
        <f>G18+G27+'V.42 სპ'!G9+'V.42 სპ'!G18</f>
        <v>0</v>
      </c>
      <c r="H9" s="20">
        <f>H18+H27+'V.42 სპ'!H9+'V.42 სპ'!H18</f>
        <v>0</v>
      </c>
      <c r="I9" s="20">
        <f>I18+I27+'V.42 სპ'!I9+'V.42 სპ'!I18</f>
        <v>0</v>
      </c>
      <c r="J9" s="20">
        <f>J18+J27+'V.42 სპ'!J9+'V.42 სპ'!J18</f>
        <v>0</v>
      </c>
      <c r="K9" s="20">
        <f>K18+K27+'V.42 სპ'!K9+'V.42 სპ'!K18</f>
        <v>0</v>
      </c>
      <c r="L9" s="20">
        <f>L18+L27+'V.42 სპ'!L9+'V.42 სპ'!L18</f>
        <v>0</v>
      </c>
      <c r="M9" s="20">
        <f>M18+M27+'V.42 სპ'!M9+'V.42 სპ'!M18</f>
        <v>0</v>
      </c>
      <c r="N9" s="20">
        <f>N18+N27+'V.42 სპ'!N9+'V.42 სპ'!N18</f>
        <v>0</v>
      </c>
      <c r="O9" s="20">
        <f>O18+O27+'V.42 სპ'!O9+'V.42 სპ'!O18</f>
        <v>0</v>
      </c>
      <c r="P9" s="20">
        <f>P18+P27+'V.42 სპ'!P9+'V.42 სპ'!P18</f>
        <v>0</v>
      </c>
      <c r="Q9" s="20">
        <f>Q18+Q27+'V.42 სპ'!Q9+'V.42 სპ'!Q18</f>
        <v>0</v>
      </c>
      <c r="R9" s="20">
        <f>R18+R27+'V.42 სპ'!R9+'V.42 სპ'!R18</f>
        <v>0</v>
      </c>
      <c r="S9" s="20">
        <f>S18+S27+'V.42 სპ'!S9+'V.42 სპ'!S18</f>
        <v>0</v>
      </c>
      <c r="T9" s="20">
        <f>T18+T27+'V.42 სპ'!T9+'V.42 სპ'!T18</f>
        <v>0</v>
      </c>
      <c r="U9" s="20">
        <f>U18+U27+'V.42 სპ'!U9+'V.42 სპ'!U18</f>
        <v>164.9</v>
      </c>
      <c r="V9" s="20">
        <f>V18+V27+'V.42 სპ'!V9+'V.42 სპ'!V18</f>
        <v>0</v>
      </c>
    </row>
    <row r="10" spans="1:23" s="19" customFormat="1" ht="13.5" customHeight="1" x14ac:dyDescent="0.2">
      <c r="A10" s="47"/>
      <c r="B10" s="21" t="s">
        <v>24</v>
      </c>
      <c r="C10" s="20">
        <f t="shared" si="0"/>
        <v>0</v>
      </c>
      <c r="D10" s="20">
        <f t="shared" si="1"/>
        <v>0</v>
      </c>
      <c r="E10" s="20">
        <f>E19+E28+'V.42 სპ'!E10+'V.42 სპ'!E19</f>
        <v>0</v>
      </c>
      <c r="F10" s="20">
        <f t="shared" si="2"/>
        <v>0</v>
      </c>
      <c r="G10" s="20">
        <f>G19+G28+'V.42 სპ'!G10+'V.42 სპ'!G19</f>
        <v>0</v>
      </c>
      <c r="H10" s="20">
        <f>H19+H28+'V.42 სპ'!H10+'V.42 სპ'!H19</f>
        <v>0</v>
      </c>
      <c r="I10" s="20">
        <f>I19+I28+'V.42 სპ'!I10+'V.42 სპ'!I19</f>
        <v>0</v>
      </c>
      <c r="J10" s="20">
        <f>J19+J28+'V.42 სპ'!J10+'V.42 სპ'!J19</f>
        <v>0</v>
      </c>
      <c r="K10" s="20">
        <f>K19+K28+'V.42 სპ'!K10+'V.42 სპ'!K19</f>
        <v>0</v>
      </c>
      <c r="L10" s="20">
        <f>L19+L28+'V.42 სპ'!L10+'V.42 სპ'!L19</f>
        <v>0</v>
      </c>
      <c r="M10" s="20">
        <f>M19+M28+'V.42 სპ'!M10+'V.42 სპ'!M19</f>
        <v>0</v>
      </c>
      <c r="N10" s="20">
        <f>N19+N28+'V.42 სპ'!N10+'V.42 სპ'!N19</f>
        <v>0</v>
      </c>
      <c r="O10" s="20">
        <f>O19+O28+'V.42 სპ'!O10+'V.42 სპ'!O19</f>
        <v>0</v>
      </c>
      <c r="P10" s="20">
        <f>P19+P28+'V.42 სპ'!P10+'V.42 სპ'!P19</f>
        <v>0</v>
      </c>
      <c r="Q10" s="20">
        <f>Q19+Q28+'V.42 სპ'!Q10+'V.42 სპ'!Q19</f>
        <v>0</v>
      </c>
      <c r="R10" s="20">
        <f>R19+R28+'V.42 სპ'!R10+'V.42 სპ'!R19</f>
        <v>0</v>
      </c>
      <c r="S10" s="20">
        <f>S19+S28+'V.42 სპ'!S10+'V.42 სპ'!S19</f>
        <v>0</v>
      </c>
      <c r="T10" s="20">
        <f>T19+T28+'V.42 სპ'!T10+'V.42 სპ'!T19</f>
        <v>0</v>
      </c>
      <c r="U10" s="20">
        <f>U19+U28+'V.42 სპ'!U10+'V.42 სპ'!U19</f>
        <v>0</v>
      </c>
      <c r="V10" s="20">
        <f>V19+V28+'V.42 სპ'!V10+'V.42 სპ'!V19</f>
        <v>0</v>
      </c>
    </row>
    <row r="11" spans="1:23" s="19" customFormat="1" ht="13.5" customHeight="1" x14ac:dyDescent="0.2">
      <c r="A11" s="47"/>
      <c r="B11" s="21" t="s">
        <v>25</v>
      </c>
      <c r="C11" s="20">
        <f t="shared" si="0"/>
        <v>622.79999999999995</v>
      </c>
      <c r="D11" s="20">
        <f t="shared" si="1"/>
        <v>0</v>
      </c>
      <c r="E11" s="20">
        <f>E20+E29+'V.42 სპ'!E11+'V.42 სპ'!E20</f>
        <v>0</v>
      </c>
      <c r="F11" s="20">
        <f t="shared" si="2"/>
        <v>0</v>
      </c>
      <c r="G11" s="20">
        <f>G20+G29+'V.42 სპ'!G11+'V.42 სპ'!G20</f>
        <v>0</v>
      </c>
      <c r="H11" s="20">
        <f>H20+H29+'V.42 სპ'!H11+'V.42 სპ'!H20</f>
        <v>0</v>
      </c>
      <c r="I11" s="20">
        <f>I20+I29+'V.42 სპ'!I11+'V.42 სპ'!I20</f>
        <v>0</v>
      </c>
      <c r="J11" s="20">
        <f>J20+J29+'V.42 სპ'!J11+'V.42 სპ'!J20</f>
        <v>0</v>
      </c>
      <c r="K11" s="20">
        <f>K20+K29+'V.42 სპ'!K11+'V.42 სპ'!K20</f>
        <v>0</v>
      </c>
      <c r="L11" s="20">
        <f>L20+L29+'V.42 სპ'!L11+'V.42 სპ'!L20</f>
        <v>0</v>
      </c>
      <c r="M11" s="20">
        <f>M20+M29+'V.42 სპ'!M11+'V.42 სპ'!M20</f>
        <v>0</v>
      </c>
      <c r="N11" s="20">
        <f>N20+N29+'V.42 სპ'!N11+'V.42 სპ'!N20</f>
        <v>0</v>
      </c>
      <c r="O11" s="20">
        <f>O20+O29+'V.42 სპ'!O11+'V.42 სპ'!O20</f>
        <v>0</v>
      </c>
      <c r="P11" s="20">
        <f>P20+P29+'V.42 სპ'!P11+'V.42 სპ'!P20</f>
        <v>0</v>
      </c>
      <c r="Q11" s="20">
        <f>Q20+Q29+'V.42 სპ'!Q11+'V.42 სპ'!Q20</f>
        <v>0</v>
      </c>
      <c r="R11" s="20">
        <f>R20+R29+'V.42 სპ'!R11+'V.42 სპ'!R20</f>
        <v>0</v>
      </c>
      <c r="S11" s="20">
        <f>S20+S29+'V.42 სპ'!S11+'V.42 სპ'!S20</f>
        <v>0</v>
      </c>
      <c r="T11" s="20">
        <f>T20+T29+'V.42 სპ'!T11+'V.42 სპ'!T20</f>
        <v>0</v>
      </c>
      <c r="U11" s="20">
        <f>U20+U29+'V.42 სპ'!U11+'V.42 სპ'!U20</f>
        <v>622.79999999999995</v>
      </c>
      <c r="V11" s="20">
        <f>V20+V29+'V.42 სპ'!V11+'V.42 სპ'!V20</f>
        <v>0</v>
      </c>
    </row>
    <row r="12" spans="1:23" s="19" customFormat="1" ht="13.5" customHeight="1" x14ac:dyDescent="0.2">
      <c r="A12" s="47"/>
      <c r="B12" s="22" t="s">
        <v>38</v>
      </c>
      <c r="C12" s="20">
        <f t="shared" si="0"/>
        <v>130</v>
      </c>
      <c r="D12" s="20">
        <f t="shared" si="1"/>
        <v>0</v>
      </c>
      <c r="E12" s="20">
        <f>E21+E30+'V.42 სპ'!E12+'V.42 სპ'!E21</f>
        <v>0</v>
      </c>
      <c r="F12" s="20">
        <f t="shared" si="2"/>
        <v>0</v>
      </c>
      <c r="G12" s="20">
        <f>G21+G30+'V.42 სპ'!G12+'V.42 სპ'!G21</f>
        <v>0</v>
      </c>
      <c r="H12" s="20">
        <f>H21+H30+'V.42 სპ'!H12+'V.42 სპ'!H21</f>
        <v>0</v>
      </c>
      <c r="I12" s="20">
        <f>I21+I30+'V.42 სპ'!I12+'V.42 სპ'!I21</f>
        <v>0</v>
      </c>
      <c r="J12" s="20">
        <f>J21+J30+'V.42 სპ'!J12+'V.42 სპ'!J21</f>
        <v>0</v>
      </c>
      <c r="K12" s="20">
        <f>K21+K30+'V.42 სპ'!K12+'V.42 სპ'!K21</f>
        <v>0</v>
      </c>
      <c r="L12" s="20">
        <f>L21+L30+'V.42 სპ'!L12+'V.42 სპ'!L21</f>
        <v>0</v>
      </c>
      <c r="M12" s="20">
        <f>M21+M30+'V.42 სპ'!M12+'V.42 სპ'!M21</f>
        <v>0</v>
      </c>
      <c r="N12" s="20">
        <f>N21+N30+'V.42 სპ'!N12+'V.42 სპ'!N21</f>
        <v>0</v>
      </c>
      <c r="O12" s="20">
        <f>O21+O30+'V.42 სპ'!O12+'V.42 სპ'!O21</f>
        <v>0</v>
      </c>
      <c r="P12" s="20">
        <f>P21+P30+'V.42 სპ'!P12+'V.42 სპ'!P21</f>
        <v>0</v>
      </c>
      <c r="Q12" s="20">
        <f>Q21+Q30+'V.42 სპ'!Q12+'V.42 სპ'!Q21</f>
        <v>0</v>
      </c>
      <c r="R12" s="20">
        <f>R21+R30+'V.42 სპ'!R12+'V.42 სპ'!R21</f>
        <v>0</v>
      </c>
      <c r="S12" s="20">
        <f>S21+S30+'V.42 სპ'!S12+'V.42 სპ'!S21</f>
        <v>0</v>
      </c>
      <c r="T12" s="20">
        <f>T21+T30+'V.42 სპ'!T12+'V.42 სპ'!T21</f>
        <v>0</v>
      </c>
      <c r="U12" s="20">
        <f>U21+U30+'V.42 სპ'!U12+'V.42 სპ'!U21</f>
        <v>130</v>
      </c>
      <c r="V12" s="20">
        <f>V21+V30+'V.42 სპ'!V12+'V.42 სპ'!V21</f>
        <v>0</v>
      </c>
    </row>
    <row r="13" spans="1:23" s="19" customFormat="1" ht="13.5" customHeight="1" x14ac:dyDescent="0.2">
      <c r="A13" s="47"/>
      <c r="B13" s="22" t="s">
        <v>26</v>
      </c>
      <c r="C13" s="20">
        <f t="shared" si="0"/>
        <v>917.69999999999993</v>
      </c>
      <c r="D13" s="20">
        <f t="shared" si="1"/>
        <v>0</v>
      </c>
      <c r="E13" s="20">
        <f>E9+E10+E11+E12</f>
        <v>0</v>
      </c>
      <c r="F13" s="20">
        <f t="shared" si="2"/>
        <v>0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0</v>
      </c>
      <c r="Q13" s="20">
        <f t="shared" si="3"/>
        <v>0</v>
      </c>
      <c r="R13" s="20">
        <f t="shared" si="3"/>
        <v>0</v>
      </c>
      <c r="S13" s="20">
        <f t="shared" si="3"/>
        <v>0</v>
      </c>
      <c r="T13" s="20">
        <f t="shared" si="3"/>
        <v>0</v>
      </c>
      <c r="U13" s="20">
        <f t="shared" si="3"/>
        <v>917.69999999999993</v>
      </c>
      <c r="V13" s="20">
        <f t="shared" si="3"/>
        <v>0</v>
      </c>
    </row>
    <row r="14" spans="1:23" s="19" customFormat="1" ht="13.5" customHeight="1" x14ac:dyDescent="0.2">
      <c r="A14" s="47"/>
      <c r="B14" s="21" t="s">
        <v>27</v>
      </c>
      <c r="C14" s="20">
        <f t="shared" si="0"/>
        <v>167.5</v>
      </c>
      <c r="D14" s="20">
        <f t="shared" si="1"/>
        <v>0</v>
      </c>
      <c r="E14" s="20">
        <f>E23+E32+'V.42 სპ'!E14+'V.42 სპ'!E23</f>
        <v>0</v>
      </c>
      <c r="F14" s="20">
        <f t="shared" si="2"/>
        <v>0</v>
      </c>
      <c r="G14" s="20">
        <f>G23+G32+'V.42 სპ'!G14+'V.42 სპ'!G23</f>
        <v>0</v>
      </c>
      <c r="H14" s="20">
        <f>H23+H32+'V.42 სპ'!H14+'V.42 სპ'!H23</f>
        <v>0</v>
      </c>
      <c r="I14" s="20">
        <f>I23+I32+'V.42 სპ'!I14+'V.42 სპ'!I23</f>
        <v>0</v>
      </c>
      <c r="J14" s="20">
        <f>J23+J32+'V.42 სპ'!J14+'V.42 სპ'!J23</f>
        <v>0</v>
      </c>
      <c r="K14" s="20">
        <f>K23+K32+'V.42 სპ'!K14+'V.42 სპ'!K23</f>
        <v>0</v>
      </c>
      <c r="L14" s="20">
        <f>L23+L32+'V.42 სპ'!L14+'V.42 სპ'!L23</f>
        <v>0</v>
      </c>
      <c r="M14" s="20">
        <f>M23+M32+'V.42 სპ'!M14+'V.42 სპ'!M23</f>
        <v>0</v>
      </c>
      <c r="N14" s="20">
        <f>N23+N32+'V.42 სპ'!N14+'V.42 სპ'!N23</f>
        <v>0</v>
      </c>
      <c r="O14" s="20">
        <f>O23+O32+'V.42 სპ'!O14+'V.42 სპ'!O23</f>
        <v>0</v>
      </c>
      <c r="P14" s="20">
        <f>P23+P32+'V.42 სპ'!P14+'V.42 სპ'!P23</f>
        <v>0</v>
      </c>
      <c r="Q14" s="20">
        <f>Q23+Q32+'V.42 სპ'!Q14+'V.42 სპ'!Q23</f>
        <v>0</v>
      </c>
      <c r="R14" s="20">
        <f>R23+R32+'V.42 სპ'!R14+'V.42 სპ'!R23</f>
        <v>0</v>
      </c>
      <c r="S14" s="20">
        <f>S23+S32+'V.42 სპ'!S14+'V.42 სპ'!S23</f>
        <v>0</v>
      </c>
      <c r="T14" s="20">
        <f>T23+T32+'V.42 სპ'!T14+'V.42 სპ'!T23</f>
        <v>0</v>
      </c>
      <c r="U14" s="20">
        <f>U23+U32+'V.42 სპ'!U14+'V.42 სპ'!U23</f>
        <v>167.5</v>
      </c>
      <c r="V14" s="20">
        <f>V23+V32+'V.42 სპ'!V14+'V.42 სპ'!V23</f>
        <v>0</v>
      </c>
    </row>
    <row r="15" spans="1:23" s="19" customFormat="1" ht="12" customHeight="1" x14ac:dyDescent="0.2">
      <c r="A15" s="47"/>
      <c r="B15" s="21" t="s">
        <v>28</v>
      </c>
      <c r="C15" s="20">
        <f t="shared" ref="C15:V15" si="4">C14-C13</f>
        <v>-750.19999999999993</v>
      </c>
      <c r="D15" s="20">
        <f t="shared" si="4"/>
        <v>0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-750.19999999999993</v>
      </c>
      <c r="V15" s="20">
        <f t="shared" si="4"/>
        <v>0</v>
      </c>
    </row>
    <row r="16" spans="1:23" s="19" customFormat="1" ht="13.5" customHeight="1" x14ac:dyDescent="0.2">
      <c r="A16" s="47"/>
      <c r="B16" s="21" t="s">
        <v>29</v>
      </c>
      <c r="C16" s="20">
        <f>C14/C13*100</f>
        <v>18.252152119429006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>
        <f>U14/U13*100</f>
        <v>18.252152119429006</v>
      </c>
      <c r="V16" s="20"/>
    </row>
    <row r="17" spans="1:22" ht="24.75" customHeight="1" x14ac:dyDescent="0.2">
      <c r="A17" s="47"/>
      <c r="B17" s="16" t="s">
        <v>128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47"/>
    </row>
    <row r="18" spans="1:22" ht="12" customHeight="1" x14ac:dyDescent="0.2">
      <c r="A18" s="47"/>
      <c r="B18" s="21" t="s">
        <v>23</v>
      </c>
      <c r="C18" s="20">
        <f t="shared" ref="C18:C23" si="5">D18+U18+V18</f>
        <v>77.400000000000006</v>
      </c>
      <c r="D18" s="20">
        <f t="shared" ref="D18:D23" si="6">E18+F18+P18+Q18+R18+S18+T18</f>
        <v>0</v>
      </c>
      <c r="E18" s="20"/>
      <c r="F18" s="20">
        <f t="shared" ref="F18:F23" si="7">G18+H18+I18+J18+K18+L18+M18+N18+O18</f>
        <v>0</v>
      </c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20"/>
      <c r="R18" s="47"/>
      <c r="S18" s="47"/>
      <c r="T18" s="20"/>
      <c r="U18" s="47">
        <v>77.400000000000006</v>
      </c>
      <c r="V18" s="47"/>
    </row>
    <row r="19" spans="1:22" ht="12" customHeight="1" x14ac:dyDescent="0.2">
      <c r="A19" s="47"/>
      <c r="B19" s="21" t="s">
        <v>24</v>
      </c>
      <c r="C19" s="20">
        <f t="shared" si="5"/>
        <v>0</v>
      </c>
      <c r="D19" s="20">
        <f t="shared" si="6"/>
        <v>0</v>
      </c>
      <c r="E19" s="20"/>
      <c r="F19" s="20">
        <f t="shared" si="7"/>
        <v>0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</row>
    <row r="20" spans="1:22" ht="12" customHeight="1" x14ac:dyDescent="0.2">
      <c r="A20" s="47"/>
      <c r="B20" s="21" t="s">
        <v>25</v>
      </c>
      <c r="C20" s="20">
        <f t="shared" si="5"/>
        <v>0</v>
      </c>
      <c r="D20" s="20">
        <f t="shared" si="6"/>
        <v>0</v>
      </c>
      <c r="E20" s="20"/>
      <c r="F20" s="20">
        <f t="shared" si="7"/>
        <v>0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20"/>
      <c r="R20" s="47"/>
      <c r="S20" s="47"/>
      <c r="T20" s="47"/>
      <c r="U20" s="47"/>
      <c r="V20" s="47"/>
    </row>
    <row r="21" spans="1:22" ht="12" customHeight="1" x14ac:dyDescent="0.2">
      <c r="A21" s="47"/>
      <c r="B21" s="22" t="s">
        <v>38</v>
      </c>
      <c r="C21" s="20">
        <f t="shared" si="5"/>
        <v>0</v>
      </c>
      <c r="D21" s="20">
        <f t="shared" si="6"/>
        <v>0</v>
      </c>
      <c r="E21" s="20"/>
      <c r="F21" s="20">
        <f t="shared" si="7"/>
        <v>0</v>
      </c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20"/>
      <c r="R21" s="47"/>
      <c r="S21" s="47"/>
      <c r="T21" s="47"/>
      <c r="U21" s="47"/>
      <c r="V21" s="47"/>
    </row>
    <row r="22" spans="1:22" ht="12" customHeight="1" x14ac:dyDescent="0.2">
      <c r="A22" s="47"/>
      <c r="B22" s="22" t="s">
        <v>26</v>
      </c>
      <c r="C22" s="20">
        <f t="shared" si="5"/>
        <v>77.400000000000006</v>
      </c>
      <c r="D22" s="20">
        <f t="shared" si="6"/>
        <v>0</v>
      </c>
      <c r="E22" s="20">
        <f>E18+E19+E20+E21</f>
        <v>0</v>
      </c>
      <c r="F22" s="20">
        <f t="shared" si="7"/>
        <v>0</v>
      </c>
      <c r="G22" s="20">
        <f t="shared" ref="G22:V22" si="8">G18+G19+G20+G21</f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20">
        <f t="shared" si="8"/>
        <v>0</v>
      </c>
      <c r="N22" s="20">
        <f t="shared" si="8"/>
        <v>0</v>
      </c>
      <c r="O22" s="20">
        <f t="shared" si="8"/>
        <v>0</v>
      </c>
      <c r="P22" s="20">
        <f t="shared" si="8"/>
        <v>0</v>
      </c>
      <c r="Q22" s="20">
        <f t="shared" si="8"/>
        <v>0</v>
      </c>
      <c r="R22" s="20">
        <f t="shared" si="8"/>
        <v>0</v>
      </c>
      <c r="S22" s="20">
        <f t="shared" si="8"/>
        <v>0</v>
      </c>
      <c r="T22" s="20">
        <f t="shared" si="8"/>
        <v>0</v>
      </c>
      <c r="U22" s="20">
        <f t="shared" si="8"/>
        <v>77.400000000000006</v>
      </c>
      <c r="V22" s="20">
        <f t="shared" si="8"/>
        <v>0</v>
      </c>
    </row>
    <row r="23" spans="1:22" ht="12" customHeight="1" x14ac:dyDescent="0.2">
      <c r="A23" s="47"/>
      <c r="B23" s="21" t="s">
        <v>27</v>
      </c>
      <c r="C23" s="20">
        <f t="shared" si="5"/>
        <v>0</v>
      </c>
      <c r="D23" s="20">
        <f t="shared" si="6"/>
        <v>0</v>
      </c>
      <c r="E23" s="20"/>
      <c r="F23" s="20">
        <f t="shared" si="7"/>
        <v>0</v>
      </c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20"/>
      <c r="R23" s="47"/>
      <c r="S23" s="47"/>
      <c r="T23" s="47"/>
      <c r="U23" s="47"/>
      <c r="V23" s="47"/>
    </row>
    <row r="24" spans="1:22" ht="12" customHeight="1" x14ac:dyDescent="0.2">
      <c r="A24" s="47"/>
      <c r="B24" s="21" t="s">
        <v>28</v>
      </c>
      <c r="C24" s="20">
        <f t="shared" ref="C24:V24" si="9">C23-C22</f>
        <v>-77.400000000000006</v>
      </c>
      <c r="D24" s="20">
        <f t="shared" si="9"/>
        <v>0</v>
      </c>
      <c r="E24" s="20">
        <f t="shared" si="9"/>
        <v>0</v>
      </c>
      <c r="F24" s="20">
        <f t="shared" si="9"/>
        <v>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0</v>
      </c>
      <c r="P24" s="20">
        <f t="shared" si="9"/>
        <v>0</v>
      </c>
      <c r="Q24" s="20">
        <f t="shared" si="9"/>
        <v>0</v>
      </c>
      <c r="R24" s="20">
        <f t="shared" si="9"/>
        <v>0</v>
      </c>
      <c r="S24" s="20">
        <f t="shared" si="9"/>
        <v>0</v>
      </c>
      <c r="T24" s="20">
        <f t="shared" si="9"/>
        <v>0</v>
      </c>
      <c r="U24" s="20">
        <f t="shared" si="9"/>
        <v>-77.400000000000006</v>
      </c>
      <c r="V24" s="20">
        <f t="shared" si="9"/>
        <v>0</v>
      </c>
    </row>
    <row r="25" spans="1:22" ht="11.25" customHeight="1" x14ac:dyDescent="0.2">
      <c r="A25" s="47"/>
      <c r="B25" s="21" t="s">
        <v>29</v>
      </c>
      <c r="C25" s="20">
        <f>C23/C22*100</f>
        <v>0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ht="26.25" customHeight="1" x14ac:dyDescent="0.2">
      <c r="A26" s="47"/>
      <c r="B26" s="16" t="s">
        <v>177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47"/>
    </row>
    <row r="27" spans="1:22" ht="13.5" customHeight="1" x14ac:dyDescent="0.2">
      <c r="A27" s="47"/>
      <c r="B27" s="21" t="s">
        <v>23</v>
      </c>
      <c r="C27" s="20">
        <f t="shared" ref="C27:C32" si="10">D27+U27+V27</f>
        <v>87.5</v>
      </c>
      <c r="D27" s="20">
        <f t="shared" ref="D27:D32" si="11">E27+F27+P27+Q27+R27+S27+T27</f>
        <v>0</v>
      </c>
      <c r="E27" s="20"/>
      <c r="F27" s="20">
        <f t="shared" ref="F27:F32" si="12">G27+H27+I27+J27+K27+L27+M27+N27+O27</f>
        <v>0</v>
      </c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20"/>
      <c r="R27" s="47"/>
      <c r="S27" s="47"/>
      <c r="T27" s="20"/>
      <c r="U27" s="47">
        <v>87.5</v>
      </c>
      <c r="V27" s="47"/>
    </row>
    <row r="28" spans="1:22" ht="13.5" customHeight="1" x14ac:dyDescent="0.2">
      <c r="A28" s="47"/>
      <c r="B28" s="21" t="s">
        <v>24</v>
      </c>
      <c r="C28" s="20">
        <f t="shared" si="10"/>
        <v>0</v>
      </c>
      <c r="D28" s="20">
        <f t="shared" si="11"/>
        <v>0</v>
      </c>
      <c r="E28" s="20"/>
      <c r="F28" s="20">
        <f t="shared" si="12"/>
        <v>0</v>
      </c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</row>
    <row r="29" spans="1:22" ht="13.5" customHeight="1" x14ac:dyDescent="0.2">
      <c r="A29" s="47"/>
      <c r="B29" s="21" t="s">
        <v>25</v>
      </c>
      <c r="C29" s="20">
        <f t="shared" si="10"/>
        <v>136.30000000000001</v>
      </c>
      <c r="D29" s="20">
        <f t="shared" si="11"/>
        <v>0</v>
      </c>
      <c r="E29" s="20"/>
      <c r="F29" s="20">
        <f t="shared" si="12"/>
        <v>0</v>
      </c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20"/>
      <c r="R29" s="47"/>
      <c r="S29" s="47"/>
      <c r="T29" s="47"/>
      <c r="U29" s="20">
        <v>136.30000000000001</v>
      </c>
      <c r="V29" s="47"/>
    </row>
    <row r="30" spans="1:22" ht="13.5" customHeight="1" x14ac:dyDescent="0.2">
      <c r="A30" s="47"/>
      <c r="B30" s="22" t="s">
        <v>38</v>
      </c>
      <c r="C30" s="20">
        <f t="shared" si="10"/>
        <v>0</v>
      </c>
      <c r="D30" s="20">
        <f t="shared" si="11"/>
        <v>0</v>
      </c>
      <c r="E30" s="20"/>
      <c r="F30" s="20">
        <f t="shared" si="12"/>
        <v>0</v>
      </c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20"/>
      <c r="R30" s="47"/>
      <c r="S30" s="47"/>
      <c r="T30" s="20"/>
      <c r="U30" s="47"/>
      <c r="V30" s="47"/>
    </row>
    <row r="31" spans="1:22" ht="13.5" customHeight="1" x14ac:dyDescent="0.2">
      <c r="A31" s="47"/>
      <c r="B31" s="22" t="s">
        <v>26</v>
      </c>
      <c r="C31" s="20">
        <f t="shared" si="10"/>
        <v>223.8</v>
      </c>
      <c r="D31" s="20">
        <f t="shared" si="11"/>
        <v>0</v>
      </c>
      <c r="E31" s="20">
        <f>E27+E28+E29+E30</f>
        <v>0</v>
      </c>
      <c r="F31" s="20">
        <f t="shared" si="12"/>
        <v>0</v>
      </c>
      <c r="G31" s="20">
        <f t="shared" ref="G31:V31" si="13">G27+G28+G29+G30</f>
        <v>0</v>
      </c>
      <c r="H31" s="20">
        <f t="shared" si="13"/>
        <v>0</v>
      </c>
      <c r="I31" s="20">
        <f t="shared" si="13"/>
        <v>0</v>
      </c>
      <c r="J31" s="20">
        <f t="shared" si="13"/>
        <v>0</v>
      </c>
      <c r="K31" s="20">
        <f t="shared" si="13"/>
        <v>0</v>
      </c>
      <c r="L31" s="20">
        <f t="shared" si="13"/>
        <v>0</v>
      </c>
      <c r="M31" s="20">
        <f t="shared" si="13"/>
        <v>0</v>
      </c>
      <c r="N31" s="20">
        <f t="shared" si="13"/>
        <v>0</v>
      </c>
      <c r="O31" s="20">
        <f t="shared" si="13"/>
        <v>0</v>
      </c>
      <c r="P31" s="20">
        <f t="shared" si="13"/>
        <v>0</v>
      </c>
      <c r="Q31" s="20">
        <f t="shared" si="13"/>
        <v>0</v>
      </c>
      <c r="R31" s="20">
        <f t="shared" si="13"/>
        <v>0</v>
      </c>
      <c r="S31" s="20">
        <f t="shared" si="13"/>
        <v>0</v>
      </c>
      <c r="T31" s="20">
        <f t="shared" si="13"/>
        <v>0</v>
      </c>
      <c r="U31" s="20">
        <f t="shared" si="13"/>
        <v>223.8</v>
      </c>
      <c r="V31" s="20">
        <f t="shared" si="13"/>
        <v>0</v>
      </c>
    </row>
    <row r="32" spans="1:22" ht="13.5" customHeight="1" x14ac:dyDescent="0.2">
      <c r="A32" s="47"/>
      <c r="B32" s="21" t="s">
        <v>27</v>
      </c>
      <c r="C32" s="20">
        <f t="shared" si="10"/>
        <v>0</v>
      </c>
      <c r="D32" s="20">
        <f t="shared" si="11"/>
        <v>0</v>
      </c>
      <c r="E32" s="20"/>
      <c r="F32" s="20">
        <f t="shared" si="12"/>
        <v>0</v>
      </c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20"/>
      <c r="R32" s="47"/>
      <c r="S32" s="47"/>
      <c r="T32" s="20"/>
      <c r="U32" s="47"/>
      <c r="V32" s="47"/>
    </row>
    <row r="33" spans="1:22" ht="13.5" customHeight="1" x14ac:dyDescent="0.2">
      <c r="A33" s="47"/>
      <c r="B33" s="21" t="s">
        <v>28</v>
      </c>
      <c r="C33" s="20">
        <f t="shared" ref="C33:V33" si="14">C32-C31</f>
        <v>-223.8</v>
      </c>
      <c r="D33" s="20">
        <f t="shared" si="14"/>
        <v>0</v>
      </c>
      <c r="E33" s="20">
        <f t="shared" si="14"/>
        <v>0</v>
      </c>
      <c r="F33" s="20">
        <f t="shared" si="14"/>
        <v>0</v>
      </c>
      <c r="G33" s="20">
        <f t="shared" si="14"/>
        <v>0</v>
      </c>
      <c r="H33" s="20">
        <f t="shared" si="14"/>
        <v>0</v>
      </c>
      <c r="I33" s="20">
        <f t="shared" si="14"/>
        <v>0</v>
      </c>
      <c r="J33" s="20">
        <f t="shared" si="14"/>
        <v>0</v>
      </c>
      <c r="K33" s="20">
        <f t="shared" si="14"/>
        <v>0</v>
      </c>
      <c r="L33" s="20">
        <f t="shared" si="14"/>
        <v>0</v>
      </c>
      <c r="M33" s="20">
        <f t="shared" si="14"/>
        <v>0</v>
      </c>
      <c r="N33" s="20">
        <f t="shared" si="14"/>
        <v>0</v>
      </c>
      <c r="O33" s="20">
        <f t="shared" si="14"/>
        <v>0</v>
      </c>
      <c r="P33" s="20">
        <f t="shared" si="14"/>
        <v>0</v>
      </c>
      <c r="Q33" s="20">
        <f t="shared" si="14"/>
        <v>0</v>
      </c>
      <c r="R33" s="20">
        <f t="shared" si="14"/>
        <v>0</v>
      </c>
      <c r="S33" s="20">
        <f t="shared" si="14"/>
        <v>0</v>
      </c>
      <c r="T33" s="20">
        <f t="shared" si="14"/>
        <v>0</v>
      </c>
      <c r="U33" s="20">
        <f t="shared" si="14"/>
        <v>-223.8</v>
      </c>
      <c r="V33" s="20">
        <f t="shared" si="14"/>
        <v>0</v>
      </c>
    </row>
    <row r="34" spans="1:22" ht="13.5" customHeight="1" x14ac:dyDescent="0.2">
      <c r="A34" s="47"/>
      <c r="B34" s="21" t="s">
        <v>29</v>
      </c>
      <c r="C34" s="20">
        <f>C32/C31*100</f>
        <v>0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</sheetData>
  <mergeCells count="16">
    <mergeCell ref="A2:A6"/>
    <mergeCell ref="B2:B6"/>
    <mergeCell ref="C2:C5"/>
    <mergeCell ref="D2:T2"/>
    <mergeCell ref="U2:U5"/>
    <mergeCell ref="G4:O4"/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</mergeCells>
  <pageMargins left="0.17" right="0.2" top="0.11" bottom="0.16" header="0.11" footer="0.16"/>
  <pageSetup paperSize="9" orientation="landscape" verticalDpi="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4"/>
  <sheetViews>
    <sheetView showZeros="0" zoomScale="110" zoomScaleNormal="110" workbookViewId="0">
      <pane ySplit="6" topLeftCell="A13" activePane="bottomLeft" state="frozen"/>
      <selection activeCell="C35" sqref="C35"/>
      <selection pane="bottomLeft" activeCell="C35" sqref="C35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9" width="4.140625" style="19" customWidth="1"/>
    <col min="20" max="20" width="4.5703125" style="19" customWidth="1"/>
    <col min="21" max="21" width="4.85546875" style="19" customWidth="1"/>
    <col min="22" max="22" width="4.42578125" style="19" customWidth="1"/>
    <col min="23" max="23" width="0" style="19" hidden="1" customWidth="1"/>
    <col min="24" max="16384" width="9.140625" style="18"/>
  </cols>
  <sheetData>
    <row r="1" spans="1:23" ht="11.25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42</v>
      </c>
    </row>
    <row r="2" spans="1:23" ht="12.7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3.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3.5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32" t="s">
        <v>3</v>
      </c>
      <c r="H5" s="32" t="s">
        <v>4</v>
      </c>
      <c r="I5" s="32" t="s">
        <v>5</v>
      </c>
      <c r="J5" s="32" t="s">
        <v>6</v>
      </c>
      <c r="K5" s="32" t="s">
        <v>7</v>
      </c>
      <c r="L5" s="32" t="s">
        <v>8</v>
      </c>
      <c r="M5" s="32" t="s">
        <v>9</v>
      </c>
      <c r="N5" s="32" t="s">
        <v>52</v>
      </c>
      <c r="O5" s="32" t="s">
        <v>10</v>
      </c>
      <c r="P5" s="111"/>
      <c r="Q5" s="111"/>
      <c r="R5" s="111"/>
      <c r="S5" s="111"/>
      <c r="T5" s="111"/>
      <c r="U5" s="111"/>
      <c r="V5" s="111"/>
    </row>
    <row r="6" spans="1:23" x14ac:dyDescent="0.2">
      <c r="A6" s="110"/>
      <c r="B6" s="110"/>
      <c r="C6" s="31">
        <v>1</v>
      </c>
      <c r="D6" s="31">
        <v>2</v>
      </c>
      <c r="E6" s="31">
        <v>21</v>
      </c>
      <c r="F6" s="31">
        <v>22</v>
      </c>
      <c r="G6" s="31">
        <v>221</v>
      </c>
      <c r="H6" s="31">
        <v>222</v>
      </c>
      <c r="I6" s="31">
        <v>223</v>
      </c>
      <c r="J6" s="31">
        <v>224</v>
      </c>
      <c r="K6" s="31">
        <v>225</v>
      </c>
      <c r="L6" s="31">
        <v>226</v>
      </c>
      <c r="M6" s="31">
        <v>227</v>
      </c>
      <c r="N6" s="31">
        <v>228</v>
      </c>
      <c r="O6" s="31">
        <v>229</v>
      </c>
      <c r="P6" s="31">
        <v>23</v>
      </c>
      <c r="Q6" s="31">
        <v>24</v>
      </c>
      <c r="R6" s="31">
        <v>25</v>
      </c>
      <c r="S6" s="31">
        <v>26</v>
      </c>
      <c r="T6" s="31">
        <v>27</v>
      </c>
      <c r="U6" s="31">
        <v>28</v>
      </c>
      <c r="V6" s="31">
        <v>29</v>
      </c>
      <c r="W6" s="18"/>
    </row>
    <row r="7" spans="1:23" ht="11.25" customHeight="1" x14ac:dyDescent="0.2">
      <c r="A7" s="31">
        <v>1</v>
      </c>
      <c r="B7" s="31">
        <v>2</v>
      </c>
      <c r="C7" s="31">
        <v>4</v>
      </c>
      <c r="D7" s="31">
        <v>5</v>
      </c>
      <c r="E7" s="31">
        <v>6</v>
      </c>
      <c r="F7" s="31">
        <v>7</v>
      </c>
      <c r="G7" s="31">
        <v>8</v>
      </c>
      <c r="H7" s="31">
        <v>9</v>
      </c>
      <c r="I7" s="31">
        <v>10</v>
      </c>
      <c r="J7" s="31">
        <v>11</v>
      </c>
      <c r="K7" s="31">
        <v>12</v>
      </c>
      <c r="L7" s="31">
        <v>13</v>
      </c>
      <c r="M7" s="31">
        <v>14</v>
      </c>
      <c r="N7" s="31">
        <v>15</v>
      </c>
      <c r="O7" s="31">
        <v>16</v>
      </c>
      <c r="P7" s="31">
        <v>17</v>
      </c>
      <c r="Q7" s="31">
        <v>18</v>
      </c>
      <c r="R7" s="31">
        <v>19</v>
      </c>
      <c r="S7" s="31">
        <v>20</v>
      </c>
      <c r="T7" s="31">
        <v>21</v>
      </c>
      <c r="U7" s="31">
        <v>22</v>
      </c>
      <c r="V7" s="31">
        <v>23</v>
      </c>
    </row>
    <row r="8" spans="1:23" s="19" customFormat="1" ht="24.75" customHeight="1" x14ac:dyDescent="0.2">
      <c r="A8" s="71"/>
      <c r="B8" s="16" t="s">
        <v>178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71"/>
    </row>
    <row r="9" spans="1:23" s="19" customFormat="1" ht="12.75" customHeight="1" x14ac:dyDescent="0.2">
      <c r="A9" s="71"/>
      <c r="B9" s="21" t="s">
        <v>23</v>
      </c>
      <c r="C9" s="20">
        <f t="shared" ref="C9:C14" si="0">D9+U9+V9</f>
        <v>0</v>
      </c>
      <c r="D9" s="20">
        <f t="shared" ref="D9:D14" si="1">E9+F9+P9+Q9+R9+S9+T9</f>
        <v>0</v>
      </c>
      <c r="E9" s="20"/>
      <c r="F9" s="20">
        <f t="shared" ref="F9:F14" si="2">G9+H9+I9+J9+K9+L9+M9+N9+O9</f>
        <v>0</v>
      </c>
      <c r="G9" s="71"/>
      <c r="H9" s="71"/>
      <c r="I9" s="71"/>
      <c r="J9" s="71"/>
      <c r="K9" s="71"/>
      <c r="L9" s="71"/>
      <c r="M9" s="71"/>
      <c r="N9" s="71"/>
      <c r="O9" s="71"/>
      <c r="P9" s="71"/>
      <c r="Q9" s="20"/>
      <c r="R9" s="71"/>
      <c r="S9" s="71"/>
      <c r="T9" s="20"/>
      <c r="U9" s="71"/>
      <c r="V9" s="71"/>
    </row>
    <row r="10" spans="1:23" s="19" customFormat="1" ht="12.75" customHeight="1" x14ac:dyDescent="0.2">
      <c r="A10" s="71"/>
      <c r="B10" s="21" t="s">
        <v>24</v>
      </c>
      <c r="C10" s="20">
        <f t="shared" si="0"/>
        <v>0</v>
      </c>
      <c r="D10" s="20">
        <f t="shared" si="1"/>
        <v>0</v>
      </c>
      <c r="E10" s="20"/>
      <c r="F10" s="20">
        <f t="shared" si="2"/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</row>
    <row r="11" spans="1:23" s="19" customFormat="1" ht="12.75" customHeight="1" x14ac:dyDescent="0.2">
      <c r="A11" s="71"/>
      <c r="B11" s="21" t="s">
        <v>25</v>
      </c>
      <c r="C11" s="20">
        <f t="shared" si="0"/>
        <v>223.5</v>
      </c>
      <c r="D11" s="20">
        <f t="shared" si="1"/>
        <v>0</v>
      </c>
      <c r="E11" s="20"/>
      <c r="F11" s="20">
        <f t="shared" si="2"/>
        <v>0</v>
      </c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20"/>
      <c r="R11" s="71"/>
      <c r="S11" s="71"/>
      <c r="T11" s="71"/>
      <c r="U11" s="71">
        <v>223.5</v>
      </c>
      <c r="V11" s="71"/>
    </row>
    <row r="12" spans="1:23" s="19" customFormat="1" ht="12.75" customHeight="1" x14ac:dyDescent="0.2">
      <c r="A12" s="71"/>
      <c r="B12" s="22" t="s">
        <v>38</v>
      </c>
      <c r="C12" s="20">
        <f t="shared" si="0"/>
        <v>130</v>
      </c>
      <c r="D12" s="20">
        <f t="shared" si="1"/>
        <v>0</v>
      </c>
      <c r="E12" s="20"/>
      <c r="F12" s="20">
        <f t="shared" si="2"/>
        <v>0</v>
      </c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20"/>
      <c r="R12" s="71"/>
      <c r="S12" s="71"/>
      <c r="T12" s="71"/>
      <c r="U12" s="20">
        <v>130</v>
      </c>
      <c r="V12" s="71"/>
    </row>
    <row r="13" spans="1:23" s="19" customFormat="1" ht="12.75" customHeight="1" x14ac:dyDescent="0.2">
      <c r="A13" s="71"/>
      <c r="B13" s="22" t="s">
        <v>26</v>
      </c>
      <c r="C13" s="20">
        <f t="shared" si="0"/>
        <v>353.5</v>
      </c>
      <c r="D13" s="20">
        <f t="shared" si="1"/>
        <v>0</v>
      </c>
      <c r="E13" s="20">
        <f>E9+E10+E11+E12</f>
        <v>0</v>
      </c>
      <c r="F13" s="20">
        <f t="shared" si="2"/>
        <v>0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0</v>
      </c>
      <c r="Q13" s="20">
        <f t="shared" si="3"/>
        <v>0</v>
      </c>
      <c r="R13" s="20">
        <f t="shared" si="3"/>
        <v>0</v>
      </c>
      <c r="S13" s="20">
        <f t="shared" si="3"/>
        <v>0</v>
      </c>
      <c r="T13" s="20">
        <f t="shared" si="3"/>
        <v>0</v>
      </c>
      <c r="U13" s="20">
        <f t="shared" si="3"/>
        <v>353.5</v>
      </c>
      <c r="V13" s="20">
        <f t="shared" si="3"/>
        <v>0</v>
      </c>
    </row>
    <row r="14" spans="1:23" s="19" customFormat="1" ht="12.75" customHeight="1" x14ac:dyDescent="0.2">
      <c r="A14" s="71"/>
      <c r="B14" s="21" t="s">
        <v>27</v>
      </c>
      <c r="C14" s="20">
        <f t="shared" si="0"/>
        <v>167.5</v>
      </c>
      <c r="D14" s="20">
        <f t="shared" si="1"/>
        <v>0</v>
      </c>
      <c r="E14" s="20"/>
      <c r="F14" s="20">
        <f t="shared" si="2"/>
        <v>0</v>
      </c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20"/>
      <c r="R14" s="71"/>
      <c r="S14" s="71"/>
      <c r="T14" s="71"/>
      <c r="U14" s="71">
        <v>167.5</v>
      </c>
      <c r="V14" s="71"/>
    </row>
    <row r="15" spans="1:23" s="19" customFormat="1" ht="11.25" customHeight="1" x14ac:dyDescent="0.2">
      <c r="A15" s="71"/>
      <c r="B15" s="21" t="s">
        <v>28</v>
      </c>
      <c r="C15" s="20">
        <f t="shared" ref="C15:V15" si="4">C14-C13</f>
        <v>-186</v>
      </c>
      <c r="D15" s="20">
        <f t="shared" si="4"/>
        <v>0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-186</v>
      </c>
      <c r="V15" s="20">
        <f t="shared" si="4"/>
        <v>0</v>
      </c>
    </row>
    <row r="16" spans="1:23" s="19" customFormat="1" ht="11.25" customHeight="1" x14ac:dyDescent="0.2">
      <c r="A16" s="71"/>
      <c r="B16" s="21" t="s">
        <v>29</v>
      </c>
      <c r="C16" s="20">
        <f>C14/C13*100</f>
        <v>47.38330975954738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>
        <f>U14/U13*100</f>
        <v>47.38330975954738</v>
      </c>
      <c r="V16" s="20"/>
    </row>
    <row r="17" spans="1:22" s="19" customFormat="1" ht="27.75" customHeight="1" x14ac:dyDescent="0.2">
      <c r="A17" s="75"/>
      <c r="B17" s="16" t="s">
        <v>222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75"/>
    </row>
    <row r="18" spans="1:22" s="19" customFormat="1" ht="12.75" customHeight="1" x14ac:dyDescent="0.2">
      <c r="A18" s="75"/>
      <c r="B18" s="21" t="s">
        <v>23</v>
      </c>
      <c r="C18" s="20">
        <f t="shared" ref="C18:C23" si="5">D18+U18+V18</f>
        <v>0</v>
      </c>
      <c r="D18" s="20">
        <f t="shared" ref="D18:D23" si="6">E18+F18+P18+Q18+R18+S18+T18</f>
        <v>0</v>
      </c>
      <c r="E18" s="20"/>
      <c r="F18" s="20">
        <f t="shared" ref="F18:F23" si="7">G18+H18+I18+J18+K18+L18+M18+N18+O18</f>
        <v>0</v>
      </c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20"/>
      <c r="R18" s="75"/>
      <c r="S18" s="75"/>
      <c r="T18" s="20"/>
      <c r="U18" s="75"/>
      <c r="V18" s="75"/>
    </row>
    <row r="19" spans="1:22" s="19" customFormat="1" ht="12.75" customHeight="1" x14ac:dyDescent="0.2">
      <c r="A19" s="75"/>
      <c r="B19" s="21" t="s">
        <v>24</v>
      </c>
      <c r="C19" s="20">
        <f t="shared" si="5"/>
        <v>0</v>
      </c>
      <c r="D19" s="20">
        <f t="shared" si="6"/>
        <v>0</v>
      </c>
      <c r="E19" s="20"/>
      <c r="F19" s="20">
        <f t="shared" si="7"/>
        <v>0</v>
      </c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</row>
    <row r="20" spans="1:22" s="19" customFormat="1" ht="12.75" customHeight="1" x14ac:dyDescent="0.2">
      <c r="A20" s="75"/>
      <c r="B20" s="21" t="s">
        <v>25</v>
      </c>
      <c r="C20" s="20">
        <f t="shared" si="5"/>
        <v>263</v>
      </c>
      <c r="D20" s="20">
        <f t="shared" si="6"/>
        <v>0</v>
      </c>
      <c r="E20" s="20"/>
      <c r="F20" s="20">
        <f t="shared" si="7"/>
        <v>0</v>
      </c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20"/>
      <c r="R20" s="75"/>
      <c r="S20" s="75"/>
      <c r="T20" s="75"/>
      <c r="U20" s="20">
        <v>263</v>
      </c>
      <c r="V20" s="75"/>
    </row>
    <row r="21" spans="1:22" s="19" customFormat="1" ht="12.75" customHeight="1" x14ac:dyDescent="0.2">
      <c r="A21" s="75"/>
      <c r="B21" s="22" t="s">
        <v>38</v>
      </c>
      <c r="C21" s="20">
        <f t="shared" si="5"/>
        <v>0</v>
      </c>
      <c r="D21" s="20">
        <f t="shared" si="6"/>
        <v>0</v>
      </c>
      <c r="E21" s="20"/>
      <c r="F21" s="20">
        <f t="shared" si="7"/>
        <v>0</v>
      </c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20"/>
      <c r="R21" s="75"/>
      <c r="S21" s="75"/>
      <c r="T21" s="75"/>
      <c r="U21" s="75"/>
      <c r="V21" s="75"/>
    </row>
    <row r="22" spans="1:22" s="19" customFormat="1" ht="12.75" customHeight="1" x14ac:dyDescent="0.2">
      <c r="A22" s="75"/>
      <c r="B22" s="22" t="s">
        <v>26</v>
      </c>
      <c r="C22" s="20">
        <f t="shared" si="5"/>
        <v>263</v>
      </c>
      <c r="D22" s="20">
        <f t="shared" si="6"/>
        <v>0</v>
      </c>
      <c r="E22" s="20">
        <f>E18+E19+E20+E21</f>
        <v>0</v>
      </c>
      <c r="F22" s="20">
        <f t="shared" si="7"/>
        <v>0</v>
      </c>
      <c r="G22" s="20">
        <f t="shared" ref="G22:V22" si="8">G18+G19+G20+G21</f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20">
        <f t="shared" si="8"/>
        <v>0</v>
      </c>
      <c r="N22" s="20">
        <f t="shared" si="8"/>
        <v>0</v>
      </c>
      <c r="O22" s="20">
        <f t="shared" si="8"/>
        <v>0</v>
      </c>
      <c r="P22" s="20">
        <f t="shared" si="8"/>
        <v>0</v>
      </c>
      <c r="Q22" s="20">
        <f t="shared" si="8"/>
        <v>0</v>
      </c>
      <c r="R22" s="20">
        <f t="shared" si="8"/>
        <v>0</v>
      </c>
      <c r="S22" s="20">
        <f t="shared" si="8"/>
        <v>0</v>
      </c>
      <c r="T22" s="20">
        <f t="shared" si="8"/>
        <v>0</v>
      </c>
      <c r="U22" s="20">
        <f t="shared" si="8"/>
        <v>263</v>
      </c>
      <c r="V22" s="20">
        <f t="shared" si="8"/>
        <v>0</v>
      </c>
    </row>
    <row r="23" spans="1:22" s="19" customFormat="1" ht="12.75" customHeight="1" x14ac:dyDescent="0.2">
      <c r="A23" s="75"/>
      <c r="B23" s="21" t="s">
        <v>27</v>
      </c>
      <c r="C23" s="20">
        <f t="shared" si="5"/>
        <v>0</v>
      </c>
      <c r="D23" s="20">
        <f t="shared" si="6"/>
        <v>0</v>
      </c>
      <c r="E23" s="20"/>
      <c r="F23" s="20">
        <f t="shared" si="7"/>
        <v>0</v>
      </c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20"/>
      <c r="R23" s="75"/>
      <c r="S23" s="75"/>
      <c r="T23" s="75"/>
      <c r="U23" s="75"/>
      <c r="V23" s="75"/>
    </row>
    <row r="24" spans="1:22" s="19" customFormat="1" ht="12.75" customHeight="1" x14ac:dyDescent="0.2">
      <c r="A24" s="75"/>
      <c r="B24" s="21" t="s">
        <v>28</v>
      </c>
      <c r="C24" s="20">
        <f t="shared" ref="C24:V24" si="9">C23-C22</f>
        <v>-263</v>
      </c>
      <c r="D24" s="20">
        <f t="shared" si="9"/>
        <v>0</v>
      </c>
      <c r="E24" s="20">
        <f t="shared" si="9"/>
        <v>0</v>
      </c>
      <c r="F24" s="20">
        <f t="shared" si="9"/>
        <v>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0</v>
      </c>
      <c r="P24" s="20">
        <f t="shared" si="9"/>
        <v>0</v>
      </c>
      <c r="Q24" s="20">
        <f t="shared" si="9"/>
        <v>0</v>
      </c>
      <c r="R24" s="20">
        <f t="shared" si="9"/>
        <v>0</v>
      </c>
      <c r="S24" s="20">
        <f t="shared" si="9"/>
        <v>0</v>
      </c>
      <c r="T24" s="20">
        <f t="shared" si="9"/>
        <v>0</v>
      </c>
      <c r="U24" s="20">
        <f t="shared" si="9"/>
        <v>-263</v>
      </c>
      <c r="V24" s="20">
        <f t="shared" si="9"/>
        <v>0</v>
      </c>
    </row>
    <row r="25" spans="1:22" s="19" customFormat="1" ht="12.75" customHeight="1" x14ac:dyDescent="0.2">
      <c r="A25" s="75"/>
      <c r="B25" s="21" t="s">
        <v>29</v>
      </c>
      <c r="C25" s="20">
        <f>C23/C22*100</f>
        <v>0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>
        <f>U23/U22*100</f>
        <v>0</v>
      </c>
      <c r="V25" s="20"/>
    </row>
    <row r="26" spans="1:22" ht="23.25" customHeight="1" x14ac:dyDescent="0.2">
      <c r="A26" s="71">
        <v>1.5</v>
      </c>
      <c r="B26" s="16" t="s">
        <v>179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71"/>
    </row>
    <row r="27" spans="1:22" ht="12.75" customHeight="1" x14ac:dyDescent="0.2">
      <c r="A27" s="71"/>
      <c r="B27" s="21" t="s">
        <v>23</v>
      </c>
      <c r="C27" s="20">
        <f t="shared" ref="C27:C32" si="10">D27+U27+V27</f>
        <v>0</v>
      </c>
      <c r="D27" s="20">
        <f t="shared" ref="D27:D32" si="11">E27+F27+P27+Q27+R27+S27+T27</f>
        <v>0</v>
      </c>
      <c r="E27" s="20"/>
      <c r="F27" s="20">
        <f t="shared" ref="F27:F32" si="12">G27+H27+I27+J27+K27+L27+M27+N27+O27</f>
        <v>0</v>
      </c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20"/>
      <c r="R27" s="71"/>
      <c r="S27" s="71"/>
      <c r="T27" s="71"/>
      <c r="U27" s="71"/>
      <c r="V27" s="71"/>
    </row>
    <row r="28" spans="1:22" ht="12.75" customHeight="1" x14ac:dyDescent="0.2">
      <c r="A28" s="71"/>
      <c r="B28" s="21" t="s">
        <v>24</v>
      </c>
      <c r="C28" s="20">
        <f t="shared" si="10"/>
        <v>0</v>
      </c>
      <c r="D28" s="20">
        <f t="shared" si="11"/>
        <v>0</v>
      </c>
      <c r="E28" s="20"/>
      <c r="F28" s="20">
        <f t="shared" si="12"/>
        <v>0</v>
      </c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</row>
    <row r="29" spans="1:22" ht="12.75" customHeight="1" x14ac:dyDescent="0.2">
      <c r="A29" s="71"/>
      <c r="B29" s="21" t="s">
        <v>25</v>
      </c>
      <c r="C29" s="20">
        <f t="shared" si="10"/>
        <v>25</v>
      </c>
      <c r="D29" s="20">
        <f t="shared" si="11"/>
        <v>25</v>
      </c>
      <c r="E29" s="20"/>
      <c r="F29" s="20">
        <f t="shared" si="12"/>
        <v>0</v>
      </c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20">
        <v>25</v>
      </c>
      <c r="R29" s="71"/>
      <c r="S29" s="71"/>
      <c r="T29" s="71"/>
      <c r="U29" s="71"/>
      <c r="V29" s="71"/>
    </row>
    <row r="30" spans="1:22" ht="12.75" customHeight="1" x14ac:dyDescent="0.2">
      <c r="A30" s="71"/>
      <c r="B30" s="22" t="s">
        <v>38</v>
      </c>
      <c r="C30" s="20">
        <f t="shared" si="10"/>
        <v>0</v>
      </c>
      <c r="D30" s="20">
        <f t="shared" si="11"/>
        <v>0</v>
      </c>
      <c r="E30" s="20"/>
      <c r="F30" s="20">
        <f t="shared" si="12"/>
        <v>0</v>
      </c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20"/>
      <c r="R30" s="71"/>
      <c r="S30" s="71"/>
      <c r="T30" s="20"/>
      <c r="U30" s="71"/>
      <c r="V30" s="71"/>
    </row>
    <row r="31" spans="1:22" ht="12.75" customHeight="1" x14ac:dyDescent="0.2">
      <c r="A31" s="71"/>
      <c r="B31" s="22" t="s">
        <v>26</v>
      </c>
      <c r="C31" s="20">
        <f t="shared" si="10"/>
        <v>25</v>
      </c>
      <c r="D31" s="20">
        <f t="shared" si="11"/>
        <v>25</v>
      </c>
      <c r="E31" s="20">
        <f>E27+E28+E29+E30</f>
        <v>0</v>
      </c>
      <c r="F31" s="20">
        <f t="shared" si="12"/>
        <v>0</v>
      </c>
      <c r="G31" s="20">
        <f t="shared" ref="G31:V31" si="13">G27+G28+G29+G30</f>
        <v>0</v>
      </c>
      <c r="H31" s="20">
        <f t="shared" si="13"/>
        <v>0</v>
      </c>
      <c r="I31" s="20">
        <f t="shared" si="13"/>
        <v>0</v>
      </c>
      <c r="J31" s="20">
        <f t="shared" si="13"/>
        <v>0</v>
      </c>
      <c r="K31" s="20">
        <f t="shared" si="13"/>
        <v>0</v>
      </c>
      <c r="L31" s="20">
        <f t="shared" si="13"/>
        <v>0</v>
      </c>
      <c r="M31" s="20">
        <f t="shared" si="13"/>
        <v>0</v>
      </c>
      <c r="N31" s="20">
        <f t="shared" si="13"/>
        <v>0</v>
      </c>
      <c r="O31" s="20">
        <f t="shared" si="13"/>
        <v>0</v>
      </c>
      <c r="P31" s="20">
        <f t="shared" si="13"/>
        <v>0</v>
      </c>
      <c r="Q31" s="20">
        <f t="shared" si="13"/>
        <v>25</v>
      </c>
      <c r="R31" s="20">
        <f t="shared" si="13"/>
        <v>0</v>
      </c>
      <c r="S31" s="20">
        <f t="shared" si="13"/>
        <v>0</v>
      </c>
      <c r="T31" s="20">
        <f t="shared" si="13"/>
        <v>0</v>
      </c>
      <c r="U31" s="20">
        <f t="shared" si="13"/>
        <v>0</v>
      </c>
      <c r="V31" s="20">
        <f t="shared" si="13"/>
        <v>0</v>
      </c>
    </row>
    <row r="32" spans="1:22" ht="12.75" customHeight="1" x14ac:dyDescent="0.2">
      <c r="A32" s="71"/>
      <c r="B32" s="21" t="s">
        <v>27</v>
      </c>
      <c r="C32" s="20">
        <f t="shared" si="10"/>
        <v>20</v>
      </c>
      <c r="D32" s="20">
        <f t="shared" si="11"/>
        <v>20</v>
      </c>
      <c r="E32" s="20"/>
      <c r="F32" s="20">
        <f t="shared" si="12"/>
        <v>0</v>
      </c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20">
        <v>20</v>
      </c>
      <c r="R32" s="71"/>
      <c r="S32" s="71"/>
      <c r="T32" s="71"/>
      <c r="U32" s="71"/>
      <c r="V32" s="71"/>
    </row>
    <row r="33" spans="1:22" ht="12.75" customHeight="1" x14ac:dyDescent="0.2">
      <c r="A33" s="71"/>
      <c r="B33" s="21" t="s">
        <v>28</v>
      </c>
      <c r="C33" s="20">
        <f t="shared" ref="C33:V33" si="14">C32-C31</f>
        <v>-5</v>
      </c>
      <c r="D33" s="20">
        <f t="shared" si="14"/>
        <v>-5</v>
      </c>
      <c r="E33" s="20">
        <f t="shared" si="14"/>
        <v>0</v>
      </c>
      <c r="F33" s="20">
        <f t="shared" si="14"/>
        <v>0</v>
      </c>
      <c r="G33" s="20">
        <f t="shared" si="14"/>
        <v>0</v>
      </c>
      <c r="H33" s="20">
        <f t="shared" si="14"/>
        <v>0</v>
      </c>
      <c r="I33" s="20">
        <f t="shared" si="14"/>
        <v>0</v>
      </c>
      <c r="J33" s="20">
        <f t="shared" si="14"/>
        <v>0</v>
      </c>
      <c r="K33" s="20">
        <f t="shared" si="14"/>
        <v>0</v>
      </c>
      <c r="L33" s="20">
        <f t="shared" si="14"/>
        <v>0</v>
      </c>
      <c r="M33" s="20">
        <f t="shared" si="14"/>
        <v>0</v>
      </c>
      <c r="N33" s="20">
        <f t="shared" si="14"/>
        <v>0</v>
      </c>
      <c r="O33" s="20">
        <f t="shared" si="14"/>
        <v>0</v>
      </c>
      <c r="P33" s="20">
        <f t="shared" si="14"/>
        <v>0</v>
      </c>
      <c r="Q33" s="20">
        <f t="shared" si="14"/>
        <v>-5</v>
      </c>
      <c r="R33" s="20">
        <f t="shared" si="14"/>
        <v>0</v>
      </c>
      <c r="S33" s="20">
        <f t="shared" si="14"/>
        <v>0</v>
      </c>
      <c r="T33" s="20">
        <f t="shared" si="14"/>
        <v>0</v>
      </c>
      <c r="U33" s="20">
        <f t="shared" si="14"/>
        <v>0</v>
      </c>
      <c r="V33" s="20">
        <f t="shared" si="14"/>
        <v>0</v>
      </c>
    </row>
    <row r="34" spans="1:22" ht="12.75" customHeight="1" x14ac:dyDescent="0.2">
      <c r="A34" s="71"/>
      <c r="B34" s="21" t="s">
        <v>29</v>
      </c>
      <c r="C34" s="20">
        <f>C32/C31*100</f>
        <v>80</v>
      </c>
      <c r="D34" s="20">
        <f>D32/D31*100</f>
        <v>80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>
        <f>Q32/Q31*100</f>
        <v>80</v>
      </c>
      <c r="R34" s="20"/>
      <c r="S34" s="20"/>
      <c r="T34" s="20"/>
      <c r="U34" s="20"/>
      <c r="V34" s="20"/>
    </row>
  </sheetData>
  <mergeCells count="16">
    <mergeCell ref="A2:A6"/>
    <mergeCell ref="B2:B6"/>
    <mergeCell ref="C2:C5"/>
    <mergeCell ref="D2:T2"/>
    <mergeCell ref="U2:U5"/>
    <mergeCell ref="G4:O4"/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</mergeCells>
  <pageMargins left="0.17" right="0.2" top="0.11" bottom="0.16" header="0.11" footer="0.16"/>
  <pageSetup paperSize="9" orientation="landscape" verticalDpi="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34"/>
  <sheetViews>
    <sheetView showZeros="0" zoomScale="110" zoomScaleNormal="110" workbookViewId="0">
      <pane ySplit="6" topLeftCell="A19" activePane="bottomLeft" state="frozen"/>
      <selection activeCell="C35" sqref="C35"/>
      <selection pane="bottomLeft" activeCell="U25" sqref="U25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9" width="4.140625" style="19" customWidth="1"/>
    <col min="20" max="20" width="5.7109375" style="19" customWidth="1"/>
    <col min="21" max="21" width="4.85546875" style="19" customWidth="1"/>
    <col min="22" max="22" width="4.42578125" style="19" customWidth="1"/>
    <col min="23" max="23" width="0" style="19" hidden="1" customWidth="1"/>
    <col min="24" max="16384" width="9.140625" style="18"/>
  </cols>
  <sheetData>
    <row r="1" spans="1:23" ht="14.25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43</v>
      </c>
    </row>
    <row r="2" spans="1:23" ht="12.7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3.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3.5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32" t="s">
        <v>3</v>
      </c>
      <c r="H5" s="32" t="s">
        <v>4</v>
      </c>
      <c r="I5" s="32" t="s">
        <v>5</v>
      </c>
      <c r="J5" s="32" t="s">
        <v>6</v>
      </c>
      <c r="K5" s="32" t="s">
        <v>7</v>
      </c>
      <c r="L5" s="32" t="s">
        <v>8</v>
      </c>
      <c r="M5" s="32" t="s">
        <v>9</v>
      </c>
      <c r="N5" s="32" t="s">
        <v>52</v>
      </c>
      <c r="O5" s="32" t="s">
        <v>10</v>
      </c>
      <c r="P5" s="111"/>
      <c r="Q5" s="111"/>
      <c r="R5" s="111"/>
      <c r="S5" s="111"/>
      <c r="T5" s="111"/>
      <c r="U5" s="111"/>
      <c r="V5" s="111"/>
    </row>
    <row r="6" spans="1:23" x14ac:dyDescent="0.2">
      <c r="A6" s="110"/>
      <c r="B6" s="110"/>
      <c r="C6" s="31">
        <v>1</v>
      </c>
      <c r="D6" s="31">
        <v>2</v>
      </c>
      <c r="E6" s="31">
        <v>21</v>
      </c>
      <c r="F6" s="31">
        <v>22</v>
      </c>
      <c r="G6" s="31">
        <v>221</v>
      </c>
      <c r="H6" s="31">
        <v>222</v>
      </c>
      <c r="I6" s="31">
        <v>223</v>
      </c>
      <c r="J6" s="31">
        <v>224</v>
      </c>
      <c r="K6" s="31">
        <v>225</v>
      </c>
      <c r="L6" s="31">
        <v>226</v>
      </c>
      <c r="M6" s="31">
        <v>227</v>
      </c>
      <c r="N6" s="31">
        <v>228</v>
      </c>
      <c r="O6" s="31">
        <v>229</v>
      </c>
      <c r="P6" s="31">
        <v>23</v>
      </c>
      <c r="Q6" s="31">
        <v>24</v>
      </c>
      <c r="R6" s="31">
        <v>25</v>
      </c>
      <c r="S6" s="31">
        <v>26</v>
      </c>
      <c r="T6" s="31">
        <v>27</v>
      </c>
      <c r="U6" s="31">
        <v>28</v>
      </c>
      <c r="V6" s="31">
        <v>29</v>
      </c>
      <c r="W6" s="18"/>
    </row>
    <row r="7" spans="1:23" ht="11.25" customHeight="1" x14ac:dyDescent="0.2">
      <c r="A7" s="31">
        <v>1</v>
      </c>
      <c r="B7" s="31">
        <v>2</v>
      </c>
      <c r="C7" s="31">
        <v>4</v>
      </c>
      <c r="D7" s="31">
        <v>5</v>
      </c>
      <c r="E7" s="31">
        <v>6</v>
      </c>
      <c r="F7" s="31">
        <v>7</v>
      </c>
      <c r="G7" s="31">
        <v>8</v>
      </c>
      <c r="H7" s="31">
        <v>9</v>
      </c>
      <c r="I7" s="31">
        <v>10</v>
      </c>
      <c r="J7" s="31">
        <v>11</v>
      </c>
      <c r="K7" s="31">
        <v>12</v>
      </c>
      <c r="L7" s="31">
        <v>13</v>
      </c>
      <c r="M7" s="31">
        <v>14</v>
      </c>
      <c r="N7" s="31">
        <v>15</v>
      </c>
      <c r="O7" s="31">
        <v>16</v>
      </c>
      <c r="P7" s="31">
        <v>17</v>
      </c>
      <c r="Q7" s="31">
        <v>18</v>
      </c>
      <c r="R7" s="31">
        <v>19</v>
      </c>
      <c r="S7" s="31">
        <v>20</v>
      </c>
      <c r="T7" s="31">
        <v>21</v>
      </c>
      <c r="U7" s="31">
        <v>22</v>
      </c>
      <c r="V7" s="31">
        <v>23</v>
      </c>
    </row>
    <row r="8" spans="1:23" s="19" customFormat="1" ht="22.5" customHeight="1" x14ac:dyDescent="0.2">
      <c r="A8" s="31">
        <v>2</v>
      </c>
      <c r="B8" s="16" t="s">
        <v>129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31"/>
    </row>
    <row r="9" spans="1:23" s="19" customFormat="1" ht="12.75" customHeight="1" x14ac:dyDescent="0.2">
      <c r="A9" s="31"/>
      <c r="B9" s="21" t="s">
        <v>23</v>
      </c>
      <c r="C9" s="20">
        <f t="shared" ref="C9:C14" si="0">D9+U9+V9</f>
        <v>546.6</v>
      </c>
      <c r="D9" s="20">
        <f t="shared" ref="D9:D14" si="1">E9+F9+P9+Q9+R9+S9+T9</f>
        <v>546.6</v>
      </c>
      <c r="E9" s="20">
        <f>E18+'V.45 კულ.ღ'!E27+'V.50 კულ.კაპ'!E9</f>
        <v>0</v>
      </c>
      <c r="F9" s="20">
        <f t="shared" ref="F9:F14" si="2">G9+H9+I9+J9+K9+L9+M9+N9+O9</f>
        <v>61</v>
      </c>
      <c r="G9" s="20">
        <f>G18+'V.45 კულ.ღ'!G27+'V.50 კულ.კაპ'!G9</f>
        <v>0</v>
      </c>
      <c r="H9" s="20">
        <f>H18+'V.45 კულ.ღ'!H27+'V.50 კულ.კაპ'!H9</f>
        <v>0</v>
      </c>
      <c r="I9" s="20">
        <f>I18+'V.45 კულ.ღ'!I27+'V.50 კულ.კაპ'!I9</f>
        <v>0</v>
      </c>
      <c r="J9" s="20">
        <f>J18+'V.45 კულ.ღ'!J27+'V.50 კულ.კაპ'!J9</f>
        <v>0</v>
      </c>
      <c r="K9" s="20">
        <f>K18+'V.45 კულ.ღ'!K27+'V.50 კულ.კაპ'!K9</f>
        <v>0</v>
      </c>
      <c r="L9" s="20">
        <f>L18+'V.45 კულ.ღ'!L27+'V.50 კულ.კაპ'!L9</f>
        <v>0</v>
      </c>
      <c r="M9" s="20">
        <f>M18+'V.45 კულ.ღ'!M27+'V.50 კულ.კაპ'!M9</f>
        <v>0</v>
      </c>
      <c r="N9" s="20">
        <f>N18+'V.45 კულ.ღ'!N27+'V.50 კულ.კაპ'!N9</f>
        <v>0</v>
      </c>
      <c r="O9" s="20">
        <f>O18+'V.45 კულ.ღ'!O27+'V.50 კულ.კაპ'!O9</f>
        <v>61</v>
      </c>
      <c r="P9" s="20">
        <f>P18+'V.45 კულ.ღ'!P27+'V.50 კულ.კაპ'!P9</f>
        <v>0</v>
      </c>
      <c r="Q9" s="20">
        <f>Q18+'V.45 კულ.ღ'!Q27+'V.50 კულ.კაპ'!Q9</f>
        <v>474.6</v>
      </c>
      <c r="R9" s="20">
        <f>R18+'V.45 კულ.ღ'!R27+'V.50 კულ.კაპ'!R9</f>
        <v>0</v>
      </c>
      <c r="S9" s="20">
        <f>S18+'V.45 კულ.ღ'!S27+'V.50 კულ.კაპ'!S9</f>
        <v>0</v>
      </c>
      <c r="T9" s="20">
        <f>T18+'V.45 კულ.ღ'!T27+'V.50 კულ.კაპ'!T9</f>
        <v>11</v>
      </c>
      <c r="U9" s="20">
        <f>U18+'V.45 კულ.ღ'!U27+'V.50 კულ.კაპ'!U9</f>
        <v>0</v>
      </c>
      <c r="V9" s="20">
        <f>V18+'V.45 კულ.ღ'!V27+'V.50 კულ.კაპ'!V9</f>
        <v>0</v>
      </c>
    </row>
    <row r="10" spans="1:23" s="19" customFormat="1" ht="12.75" customHeight="1" x14ac:dyDescent="0.2">
      <c r="A10" s="31"/>
      <c r="B10" s="21" t="s">
        <v>24</v>
      </c>
      <c r="C10" s="20">
        <f t="shared" si="0"/>
        <v>0</v>
      </c>
      <c r="D10" s="20">
        <f t="shared" si="1"/>
        <v>0</v>
      </c>
      <c r="E10" s="20">
        <f>E19+'V.45 კულ.ღ'!E28+'V.50 კულ.კაპ'!E10</f>
        <v>0</v>
      </c>
      <c r="F10" s="20">
        <f t="shared" si="2"/>
        <v>0</v>
      </c>
      <c r="G10" s="20">
        <f>G19+'V.45 კულ.ღ'!G28+'V.50 კულ.კაპ'!G10</f>
        <v>0</v>
      </c>
      <c r="H10" s="20">
        <f>H19+'V.45 კულ.ღ'!H28+'V.50 კულ.კაპ'!H10</f>
        <v>0</v>
      </c>
      <c r="I10" s="20">
        <f>I19+'V.45 კულ.ღ'!I28+'V.50 კულ.კაპ'!I10</f>
        <v>0</v>
      </c>
      <c r="J10" s="20">
        <f>J19+'V.45 კულ.ღ'!J28+'V.50 კულ.კაპ'!J10</f>
        <v>0</v>
      </c>
      <c r="K10" s="20">
        <f>K19+'V.45 კულ.ღ'!K28+'V.50 კულ.კაპ'!K10</f>
        <v>0</v>
      </c>
      <c r="L10" s="20">
        <f>L19+'V.45 კულ.ღ'!L28+'V.50 კულ.კაპ'!L10</f>
        <v>0</v>
      </c>
      <c r="M10" s="20">
        <f>M19+'V.45 კულ.ღ'!M28+'V.50 კულ.კაპ'!M10</f>
        <v>0</v>
      </c>
      <c r="N10" s="20">
        <f>N19+'V.45 კულ.ღ'!N28+'V.50 კულ.კაპ'!N10</f>
        <v>0</v>
      </c>
      <c r="O10" s="20">
        <f>O19+'V.45 კულ.ღ'!O28+'V.50 კულ.კაპ'!O10</f>
        <v>0</v>
      </c>
      <c r="P10" s="20">
        <f>P19+'V.45 კულ.ღ'!P28+'V.50 კულ.კაპ'!P10</f>
        <v>0</v>
      </c>
      <c r="Q10" s="20">
        <f>Q19+'V.45 კულ.ღ'!Q28+'V.50 კულ.კაპ'!Q10</f>
        <v>0</v>
      </c>
      <c r="R10" s="20">
        <f>R19+'V.45 კულ.ღ'!R28+'V.50 კულ.კაპ'!R10</f>
        <v>0</v>
      </c>
      <c r="S10" s="20">
        <f>S19+'V.45 კულ.ღ'!S28+'V.50 კულ.კაპ'!S10</f>
        <v>0</v>
      </c>
      <c r="T10" s="20">
        <f>T19+'V.45 კულ.ღ'!T28+'V.50 კულ.კაპ'!T10</f>
        <v>0</v>
      </c>
      <c r="U10" s="20">
        <f>U19+'V.45 კულ.ღ'!U28+'V.50 კულ.კაპ'!U10</f>
        <v>0</v>
      </c>
      <c r="V10" s="20">
        <f>V19+'V.45 კულ.ღ'!V28+'V.50 კულ.კაპ'!V10</f>
        <v>0</v>
      </c>
    </row>
    <row r="11" spans="1:23" s="19" customFormat="1" ht="12.75" customHeight="1" x14ac:dyDescent="0.2">
      <c r="A11" s="31"/>
      <c r="B11" s="21" t="s">
        <v>25</v>
      </c>
      <c r="C11" s="20">
        <f t="shared" si="0"/>
        <v>291.60000000000002</v>
      </c>
      <c r="D11" s="20">
        <f t="shared" si="1"/>
        <v>-18.400000000000002</v>
      </c>
      <c r="E11" s="20">
        <f>E20+'V.45 კულ.ღ'!E29+'V.50 კულ.კაპ'!E11</f>
        <v>0</v>
      </c>
      <c r="F11" s="20">
        <f t="shared" si="2"/>
        <v>-32.1</v>
      </c>
      <c r="G11" s="20">
        <f>G20+'V.45 კულ.ღ'!G29+'V.50 კულ.კაპ'!G11</f>
        <v>0</v>
      </c>
      <c r="H11" s="20">
        <f>H20+'V.45 კულ.ღ'!H29+'V.50 კულ.კაპ'!H11</f>
        <v>0</v>
      </c>
      <c r="I11" s="20">
        <f>I20+'V.45 კულ.ღ'!I29+'V.50 კულ.კაპ'!I11</f>
        <v>0</v>
      </c>
      <c r="J11" s="20">
        <f>J20+'V.45 კულ.ღ'!J29+'V.50 კულ.კაპ'!J11</f>
        <v>0</v>
      </c>
      <c r="K11" s="20">
        <f>K20+'V.45 კულ.ღ'!K29+'V.50 კულ.კაპ'!K11</f>
        <v>0</v>
      </c>
      <c r="L11" s="20">
        <f>L20+'V.45 კულ.ღ'!L29+'V.50 კულ.კაპ'!L11</f>
        <v>0</v>
      </c>
      <c r="M11" s="20">
        <f>M20+'V.45 კულ.ღ'!M29+'V.50 კულ.კაპ'!M11</f>
        <v>0</v>
      </c>
      <c r="N11" s="20">
        <f>N20+'V.45 კულ.ღ'!N29+'V.50 კულ.კაპ'!N11</f>
        <v>0</v>
      </c>
      <c r="O11" s="20">
        <f>O20+'V.45 კულ.ღ'!O29+'V.50 კულ.კაპ'!O11</f>
        <v>-32.1</v>
      </c>
      <c r="P11" s="20">
        <f>P20+'V.45 კულ.ღ'!P29+'V.50 კულ.კაპ'!P11</f>
        <v>0</v>
      </c>
      <c r="Q11" s="20">
        <f>Q20+'V.45 კულ.ღ'!Q29+'V.50 კულ.კაპ'!Q11</f>
        <v>23.7</v>
      </c>
      <c r="R11" s="20">
        <f>R20+'V.45 კულ.ღ'!R29+'V.50 კულ.კაპ'!R11</f>
        <v>0</v>
      </c>
      <c r="S11" s="20">
        <f>S20+'V.45 კულ.ღ'!S29+'V.50 კულ.კაპ'!S11</f>
        <v>0</v>
      </c>
      <c r="T11" s="20">
        <f>T20+'V.45 კულ.ღ'!T29+'V.50 კულ.კაპ'!T11</f>
        <v>-10</v>
      </c>
      <c r="U11" s="20">
        <f>U20+'V.45 კულ.ღ'!U29+'V.50 კულ.კაპ'!U11</f>
        <v>310</v>
      </c>
      <c r="V11" s="20">
        <f>V20+'V.45 კულ.ღ'!V29+'V.50 კულ.კაპ'!V11</f>
        <v>0</v>
      </c>
    </row>
    <row r="12" spans="1:23" s="19" customFormat="1" ht="12.75" customHeight="1" x14ac:dyDescent="0.2">
      <c r="A12" s="31"/>
      <c r="B12" s="22" t="s">
        <v>38</v>
      </c>
      <c r="C12" s="20">
        <f t="shared" si="0"/>
        <v>61.8</v>
      </c>
      <c r="D12" s="20">
        <f t="shared" si="1"/>
        <v>36.799999999999997</v>
      </c>
      <c r="E12" s="20">
        <f>E21+'V.45 კულ.ღ'!E30+'V.50 კულ.კაპ'!E12</f>
        <v>0</v>
      </c>
      <c r="F12" s="20">
        <f t="shared" si="2"/>
        <v>0</v>
      </c>
      <c r="G12" s="20">
        <f>G21+'V.45 კულ.ღ'!G30+'V.50 კულ.კაპ'!G12</f>
        <v>0</v>
      </c>
      <c r="H12" s="20">
        <f>H21+'V.45 კულ.ღ'!H30+'V.50 კულ.კაპ'!H12</f>
        <v>0</v>
      </c>
      <c r="I12" s="20">
        <f>I21+'V.45 კულ.ღ'!I30+'V.50 კულ.კაპ'!I12</f>
        <v>0</v>
      </c>
      <c r="J12" s="20">
        <f>J21+'V.45 კულ.ღ'!J30+'V.50 კულ.კაპ'!J12</f>
        <v>0</v>
      </c>
      <c r="K12" s="20">
        <f>K21+'V.45 კულ.ღ'!K30+'V.50 კულ.კაპ'!K12</f>
        <v>0</v>
      </c>
      <c r="L12" s="20">
        <f>L21+'V.45 კულ.ღ'!L30+'V.50 კულ.კაპ'!L12</f>
        <v>0</v>
      </c>
      <c r="M12" s="20">
        <f>M21+'V.45 კულ.ღ'!M30+'V.50 კულ.კაპ'!M12</f>
        <v>0</v>
      </c>
      <c r="N12" s="20">
        <f>N21+'V.45 კულ.ღ'!N30+'V.50 კულ.კაპ'!N12</f>
        <v>0</v>
      </c>
      <c r="O12" s="20">
        <f>O21+'V.45 კულ.ღ'!O30+'V.50 კულ.კაპ'!O12</f>
        <v>0</v>
      </c>
      <c r="P12" s="20">
        <f>P21+'V.45 კულ.ღ'!P30+'V.50 კულ.კაპ'!P12</f>
        <v>0</v>
      </c>
      <c r="Q12" s="20">
        <f>Q21+'V.45 კულ.ღ'!Q30+'V.50 კულ.კაპ'!Q12</f>
        <v>36.799999999999997</v>
      </c>
      <c r="R12" s="20">
        <f>R21+'V.45 კულ.ღ'!R30+'V.50 კულ.კაპ'!R12</f>
        <v>0</v>
      </c>
      <c r="S12" s="20">
        <f>S21+'V.45 კულ.ღ'!S30+'V.50 კულ.კაპ'!S12</f>
        <v>0</v>
      </c>
      <c r="T12" s="20">
        <f>T21+'V.45 კულ.ღ'!T30+'V.50 კულ.კაპ'!T12</f>
        <v>0</v>
      </c>
      <c r="U12" s="20">
        <f>U21+'V.45 კულ.ღ'!U30+'V.50 კულ.კაპ'!U12</f>
        <v>25</v>
      </c>
      <c r="V12" s="20">
        <f>V21+'V.45 კულ.ღ'!V30+'V.50 კულ.კაპ'!V12</f>
        <v>0</v>
      </c>
    </row>
    <row r="13" spans="1:23" s="19" customFormat="1" ht="12.75" customHeight="1" x14ac:dyDescent="0.2">
      <c r="A13" s="31"/>
      <c r="B13" s="22" t="s">
        <v>26</v>
      </c>
      <c r="C13" s="20">
        <f t="shared" si="0"/>
        <v>900</v>
      </c>
      <c r="D13" s="20">
        <f t="shared" si="1"/>
        <v>565</v>
      </c>
      <c r="E13" s="20">
        <f>E9+E10+E11+E12</f>
        <v>0</v>
      </c>
      <c r="F13" s="20">
        <f t="shared" si="2"/>
        <v>28.9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28.9</v>
      </c>
      <c r="P13" s="20">
        <f t="shared" si="3"/>
        <v>0</v>
      </c>
      <c r="Q13" s="20">
        <f t="shared" si="3"/>
        <v>535.1</v>
      </c>
      <c r="R13" s="20">
        <f t="shared" si="3"/>
        <v>0</v>
      </c>
      <c r="S13" s="20">
        <f t="shared" si="3"/>
        <v>0</v>
      </c>
      <c r="T13" s="20">
        <f t="shared" si="3"/>
        <v>1</v>
      </c>
      <c r="U13" s="20">
        <f t="shared" si="3"/>
        <v>335</v>
      </c>
      <c r="V13" s="20">
        <f t="shared" si="3"/>
        <v>0</v>
      </c>
    </row>
    <row r="14" spans="1:23" s="19" customFormat="1" ht="12.75" customHeight="1" x14ac:dyDescent="0.2">
      <c r="A14" s="31"/>
      <c r="B14" s="21" t="s">
        <v>27</v>
      </c>
      <c r="C14" s="20">
        <f t="shared" si="0"/>
        <v>798.40000000000009</v>
      </c>
      <c r="D14" s="20">
        <f t="shared" si="1"/>
        <v>534.6</v>
      </c>
      <c r="E14" s="20">
        <f>E23+'V.45 კულ.ღ'!E32+'V.50 კულ.კაპ'!E14</f>
        <v>0</v>
      </c>
      <c r="F14" s="20">
        <f t="shared" si="2"/>
        <v>28.9</v>
      </c>
      <c r="G14" s="20">
        <f>G23+'V.45 კულ.ღ'!G32+'V.50 კულ.კაპ'!G14</f>
        <v>0</v>
      </c>
      <c r="H14" s="20">
        <f>H23+'V.45 კულ.ღ'!H32+'V.50 კულ.კაპ'!H14</f>
        <v>0</v>
      </c>
      <c r="I14" s="20">
        <f>I23+'V.45 კულ.ღ'!I32+'V.50 კულ.კაპ'!I14</f>
        <v>0</v>
      </c>
      <c r="J14" s="20">
        <f>J23+'V.45 კულ.ღ'!J32+'V.50 კულ.კაპ'!J14</f>
        <v>0</v>
      </c>
      <c r="K14" s="20">
        <f>K23+'V.45 კულ.ღ'!K32+'V.50 კულ.კაპ'!K14</f>
        <v>0</v>
      </c>
      <c r="L14" s="20">
        <f>L23+'V.45 კულ.ღ'!L32+'V.50 კულ.კაპ'!L14</f>
        <v>0</v>
      </c>
      <c r="M14" s="20">
        <f>M23+'V.45 კულ.ღ'!M32+'V.50 კულ.კაპ'!M14</f>
        <v>0</v>
      </c>
      <c r="N14" s="20">
        <f>N23+'V.45 კულ.ღ'!N32+'V.50 კულ.კაპ'!N14</f>
        <v>0</v>
      </c>
      <c r="O14" s="20">
        <f>O23+'V.45 კულ.ღ'!O32+'V.50 კულ.კაპ'!O14</f>
        <v>28.9</v>
      </c>
      <c r="P14" s="20">
        <f>P23+'V.45 კულ.ღ'!P32+'V.50 კულ.კაპ'!P14</f>
        <v>0</v>
      </c>
      <c r="Q14" s="20">
        <f>Q23+'V.45 კულ.ღ'!Q32+'V.50 კულ.კაპ'!Q14</f>
        <v>504.7</v>
      </c>
      <c r="R14" s="20">
        <f>R23+'V.45 კულ.ღ'!R32+'V.50 კულ.კაპ'!R14</f>
        <v>0</v>
      </c>
      <c r="S14" s="20">
        <f>S23+'V.45 კულ.ღ'!S32+'V.50 კულ.კაპ'!S14</f>
        <v>0</v>
      </c>
      <c r="T14" s="20">
        <f>T23+'V.45 კულ.ღ'!T32+'V.50 კულ.კაპ'!T14</f>
        <v>1</v>
      </c>
      <c r="U14" s="20">
        <f>U23+'V.45 კულ.ღ'!U32+'V.50 კულ.კაპ'!U14</f>
        <v>263.8</v>
      </c>
      <c r="V14" s="20">
        <f>V23+'V.45 კულ.ღ'!V32+'V.50 კულ.კაპ'!V14</f>
        <v>0</v>
      </c>
    </row>
    <row r="15" spans="1:23" s="19" customFormat="1" ht="12.75" customHeight="1" x14ac:dyDescent="0.2">
      <c r="A15" s="31"/>
      <c r="B15" s="21" t="s">
        <v>28</v>
      </c>
      <c r="C15" s="20">
        <f t="shared" ref="C15:V15" si="4">C14-C13</f>
        <v>-101.59999999999991</v>
      </c>
      <c r="D15" s="20">
        <f t="shared" si="4"/>
        <v>-30.399999999999977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-30.400000000000034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-71.199999999999989</v>
      </c>
      <c r="V15" s="20">
        <f t="shared" si="4"/>
        <v>0</v>
      </c>
    </row>
    <row r="16" spans="1:23" s="19" customFormat="1" ht="12.75" customHeight="1" x14ac:dyDescent="0.2">
      <c r="A16" s="31"/>
      <c r="B16" s="21" t="s">
        <v>29</v>
      </c>
      <c r="C16" s="20">
        <f>C14/C13*100</f>
        <v>88.711111111111123</v>
      </c>
      <c r="D16" s="20">
        <f>D14/D13*100</f>
        <v>94.619469026548671</v>
      </c>
      <c r="E16" s="20"/>
      <c r="F16" s="20">
        <f>F14/F13*100</f>
        <v>100</v>
      </c>
      <c r="G16" s="20"/>
      <c r="H16" s="20"/>
      <c r="I16" s="20"/>
      <c r="J16" s="20"/>
      <c r="K16" s="20"/>
      <c r="L16" s="20"/>
      <c r="M16" s="20"/>
      <c r="N16" s="20"/>
      <c r="O16" s="20">
        <f>O14/O13*100</f>
        <v>100</v>
      </c>
      <c r="P16" s="20"/>
      <c r="Q16" s="20">
        <f>Q14/Q13*100</f>
        <v>94.318818912352825</v>
      </c>
      <c r="R16" s="20"/>
      <c r="S16" s="20"/>
      <c r="T16" s="20">
        <f>T14/T13*100</f>
        <v>100</v>
      </c>
      <c r="U16" s="20">
        <f>U14/U13*100</f>
        <v>78.746268656716424</v>
      </c>
      <c r="V16" s="20"/>
    </row>
    <row r="17" spans="1:22" s="19" customFormat="1" ht="33.75" customHeight="1" x14ac:dyDescent="0.2">
      <c r="A17" s="31">
        <v>2.1</v>
      </c>
      <c r="B17" s="16" t="s">
        <v>130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31"/>
    </row>
    <row r="18" spans="1:22" s="19" customFormat="1" ht="12.75" customHeight="1" x14ac:dyDescent="0.2">
      <c r="A18" s="31"/>
      <c r="B18" s="21" t="s">
        <v>23</v>
      </c>
      <c r="C18" s="20">
        <f t="shared" ref="C18:C24" si="5">D18+U18+V18</f>
        <v>474.6</v>
      </c>
      <c r="D18" s="20">
        <f t="shared" ref="D18:D24" si="6">E18+F18+P18+Q18+R18+S18+T18</f>
        <v>474.6</v>
      </c>
      <c r="E18" s="20">
        <f>E27+'V.44 კულ'!E9+'V.44 კულ'!E18+'V.44 კულ'!E27+'V.45 კულ.ღ'!E9+'V.45 კულ.ღ'!E18</f>
        <v>0</v>
      </c>
      <c r="F18" s="20">
        <f t="shared" ref="F18:F24" si="7">G18+H18+I18+J18+K18+L18+M18+N18+O18</f>
        <v>0</v>
      </c>
      <c r="G18" s="20">
        <f>G27+'V.44 კულ'!G9+'V.44 კულ'!G18+'V.44 კულ'!G27+'V.45 კულ.ღ'!G9+'V.45 კულ.ღ'!G18</f>
        <v>0</v>
      </c>
      <c r="H18" s="20">
        <f>H27+'V.44 კულ'!H9+'V.44 კულ'!H18+'V.44 კულ'!H27+'V.45 კულ.ღ'!H9+'V.45 კულ.ღ'!H18</f>
        <v>0</v>
      </c>
      <c r="I18" s="20">
        <f>I27+'V.44 კულ'!I9+'V.44 კულ'!I18+'V.44 კულ'!I27+'V.45 კულ.ღ'!I9+'V.45 კულ.ღ'!I18</f>
        <v>0</v>
      </c>
      <c r="J18" s="20">
        <f>J27+'V.44 კულ'!J9+'V.44 კულ'!J18+'V.44 კულ'!J27+'V.45 კულ.ღ'!J9+'V.45 კულ.ღ'!J18</f>
        <v>0</v>
      </c>
      <c r="K18" s="20">
        <f>K27+'V.44 კულ'!K9+'V.44 კულ'!K18+'V.44 კულ'!K27+'V.45 კულ.ღ'!K9+'V.45 კულ.ღ'!K18</f>
        <v>0</v>
      </c>
      <c r="L18" s="20">
        <f>L27+'V.44 კულ'!L9+'V.44 კულ'!L18+'V.44 კულ'!L27+'V.45 კულ.ღ'!L9+'V.45 კულ.ღ'!L18</f>
        <v>0</v>
      </c>
      <c r="M18" s="20">
        <f>M27+'V.44 კულ'!M9+'V.44 კულ'!M18+'V.44 კულ'!M27+'V.45 კულ.ღ'!M9+'V.45 კულ.ღ'!M18</f>
        <v>0</v>
      </c>
      <c r="N18" s="20">
        <f>N27+'V.44 კულ'!N9+'V.44 კულ'!N18+'V.44 კულ'!N27+'V.45 კულ.ღ'!N9+'V.45 კულ.ღ'!N18</f>
        <v>0</v>
      </c>
      <c r="O18" s="20">
        <f>O27+'V.44 კულ'!O9+'V.44 კულ'!O18+'V.44 კულ'!O27+'V.45 კულ.ღ'!O9+'V.45 კულ.ღ'!O18</f>
        <v>0</v>
      </c>
      <c r="P18" s="20">
        <f>P27+'V.44 კულ'!P9+'V.44 კულ'!P18+'V.44 კულ'!P27+'V.45 კულ.ღ'!P9+'V.45 კულ.ღ'!P18</f>
        <v>0</v>
      </c>
      <c r="Q18" s="20">
        <f>Q27+'V.44 კულ'!Q9+'V.44 კულ'!Q18+'V.44 კულ'!Q27+'V.45 კულ.ღ'!Q9+'V.45 კულ.ღ'!Q18</f>
        <v>474.6</v>
      </c>
      <c r="R18" s="20">
        <f>R27+'V.44 კულ'!R9+'V.44 კულ'!R18+'V.44 კულ'!R27+'V.45 კულ.ღ'!R9+'V.45 კულ.ღ'!R18</f>
        <v>0</v>
      </c>
      <c r="S18" s="20">
        <f>S27+'V.44 კულ'!S9+'V.44 კულ'!S18+'V.44 კულ'!S27+'V.45 კულ.ღ'!S9+'V.45 კულ.ღ'!S18</f>
        <v>0</v>
      </c>
      <c r="T18" s="20">
        <f>T27+'V.44 კულ'!T9+'V.44 კულ'!T18+'V.44 კულ'!T27+'V.45 კულ.ღ'!T9+'V.45 კულ.ღ'!T18</f>
        <v>0</v>
      </c>
      <c r="U18" s="20">
        <f>U27+'V.44 კულ'!U9+'V.44 კულ'!U18+'V.44 კულ'!U27+'V.45 კულ.ღ'!U9+'V.45 კულ.ღ'!U18</f>
        <v>0</v>
      </c>
      <c r="V18" s="20">
        <f>V27+'V.44 კულ'!V9+'V.44 კულ'!V18+'V.44 კულ'!V27+'V.45 კულ.ღ'!V9+'V.45 კულ.ღ'!V18</f>
        <v>0</v>
      </c>
    </row>
    <row r="19" spans="1:22" s="19" customFormat="1" ht="12.75" customHeight="1" x14ac:dyDescent="0.2">
      <c r="A19" s="31"/>
      <c r="B19" s="21" t="s">
        <v>24</v>
      </c>
      <c r="C19" s="20">
        <f t="shared" si="5"/>
        <v>0</v>
      </c>
      <c r="D19" s="20">
        <f t="shared" si="6"/>
        <v>0</v>
      </c>
      <c r="E19" s="20">
        <f>E28+'V.44 კულ'!E10+'V.44 კულ'!E19+'V.44 კულ'!E28+'V.45 კულ.ღ'!E10+'V.45 კულ.ღ'!E19</f>
        <v>0</v>
      </c>
      <c r="F19" s="20">
        <f t="shared" si="7"/>
        <v>0</v>
      </c>
      <c r="G19" s="20">
        <f>G28+'V.44 კულ'!G10+'V.44 კულ'!G19+'V.44 კულ'!G28+'V.45 კულ.ღ'!G10+'V.45 კულ.ღ'!G19</f>
        <v>0</v>
      </c>
      <c r="H19" s="20">
        <f>H28+'V.44 კულ'!H10+'V.44 კულ'!H19+'V.44 კულ'!H28+'V.45 კულ.ღ'!H10+'V.45 კულ.ღ'!H19</f>
        <v>0</v>
      </c>
      <c r="I19" s="20">
        <f>I28+'V.44 კულ'!I10+'V.44 კულ'!I19+'V.44 კულ'!I28+'V.45 კულ.ღ'!I10+'V.45 კულ.ღ'!I19</f>
        <v>0</v>
      </c>
      <c r="J19" s="20">
        <f>J28+'V.44 კულ'!J10+'V.44 კულ'!J19+'V.44 კულ'!J28+'V.45 კულ.ღ'!J10+'V.45 კულ.ღ'!J19</f>
        <v>0</v>
      </c>
      <c r="K19" s="20">
        <f>K28+'V.44 კულ'!K10+'V.44 კულ'!K19+'V.44 კულ'!K28+'V.45 კულ.ღ'!K10+'V.45 კულ.ღ'!K19</f>
        <v>0</v>
      </c>
      <c r="L19" s="20">
        <f>L28+'V.44 კულ'!L10+'V.44 კულ'!L19+'V.44 კულ'!L28+'V.45 კულ.ღ'!L10+'V.45 კულ.ღ'!L19</f>
        <v>0</v>
      </c>
      <c r="M19" s="20">
        <f>M28+'V.44 კულ'!M10+'V.44 კულ'!M19+'V.44 კულ'!M28+'V.45 კულ.ღ'!M10+'V.45 კულ.ღ'!M19</f>
        <v>0</v>
      </c>
      <c r="N19" s="20">
        <f>N28+'V.44 კულ'!N10+'V.44 კულ'!N19+'V.44 კულ'!N28+'V.45 კულ.ღ'!N10+'V.45 კულ.ღ'!N19</f>
        <v>0</v>
      </c>
      <c r="O19" s="20">
        <f>O28+'V.44 კულ'!O10+'V.44 კულ'!O19+'V.44 კულ'!O28+'V.45 კულ.ღ'!O10+'V.45 კულ.ღ'!O19</f>
        <v>0</v>
      </c>
      <c r="P19" s="20">
        <f>P28+'V.44 კულ'!P10+'V.44 კულ'!P19+'V.44 კულ'!P28+'V.45 კულ.ღ'!P10+'V.45 კულ.ღ'!P19</f>
        <v>0</v>
      </c>
      <c r="Q19" s="20">
        <f>Q28+'V.44 კულ'!Q10+'V.44 კულ'!Q19+'V.44 კულ'!Q28+'V.45 კულ.ღ'!Q10+'V.45 კულ.ღ'!Q19</f>
        <v>0</v>
      </c>
      <c r="R19" s="20">
        <f>R28+'V.44 კულ'!R10+'V.44 კულ'!R19+'V.44 კულ'!R28+'V.45 კულ.ღ'!R10+'V.45 კულ.ღ'!R19</f>
        <v>0</v>
      </c>
      <c r="S19" s="20">
        <f>S28+'V.44 კულ'!S10+'V.44 კულ'!S19+'V.44 კულ'!S28+'V.45 კულ.ღ'!S10+'V.45 კულ.ღ'!S19</f>
        <v>0</v>
      </c>
      <c r="T19" s="20">
        <f>T28+'V.44 კულ'!T10+'V.44 კულ'!T19+'V.44 კულ'!T28+'V.45 კულ.ღ'!T10+'V.45 კულ.ღ'!T19</f>
        <v>0</v>
      </c>
      <c r="U19" s="20">
        <f>U28+'V.44 კულ'!U10+'V.44 კულ'!U19+'V.44 კულ'!U28+'V.45 კულ.ღ'!U10+'V.45 კულ.ღ'!U19</f>
        <v>0</v>
      </c>
      <c r="V19" s="20">
        <f>V28+'V.44 კულ'!V10+'V.44 კულ'!V19+'V.44 კულ'!V28+'V.45 კულ.ღ'!V10+'V.45 კულ.ღ'!V19</f>
        <v>0</v>
      </c>
    </row>
    <row r="20" spans="1:22" s="19" customFormat="1" ht="12.75" customHeight="1" x14ac:dyDescent="0.2">
      <c r="A20" s="31"/>
      <c r="B20" s="21" t="s">
        <v>25</v>
      </c>
      <c r="C20" s="20">
        <f t="shared" si="5"/>
        <v>23.7</v>
      </c>
      <c r="D20" s="20">
        <f t="shared" si="6"/>
        <v>23.7</v>
      </c>
      <c r="E20" s="20">
        <f>E29+'V.44 კულ'!E11+'V.44 კულ'!E20+'V.44 კულ'!E29+'V.45 კულ.ღ'!E11+'V.45 კულ.ღ'!E20</f>
        <v>0</v>
      </c>
      <c r="F20" s="20">
        <f t="shared" si="7"/>
        <v>0</v>
      </c>
      <c r="G20" s="20">
        <f>G29+'V.44 კულ'!G11+'V.44 კულ'!G20+'V.44 კულ'!G29+'V.45 კულ.ღ'!G11+'V.45 კულ.ღ'!G20</f>
        <v>0</v>
      </c>
      <c r="H20" s="20">
        <f>H29+'V.44 კულ'!H11+'V.44 კულ'!H20+'V.44 კულ'!H29+'V.45 კულ.ღ'!H11+'V.45 კულ.ღ'!H20</f>
        <v>0</v>
      </c>
      <c r="I20" s="20">
        <f>I29+'V.44 კულ'!I11+'V.44 კულ'!I20+'V.44 კულ'!I29+'V.45 კულ.ღ'!I11+'V.45 კულ.ღ'!I20</f>
        <v>0</v>
      </c>
      <c r="J20" s="20">
        <f>J29+'V.44 კულ'!J11+'V.44 კულ'!J20+'V.44 კულ'!J29+'V.45 კულ.ღ'!J11+'V.45 კულ.ღ'!J20</f>
        <v>0</v>
      </c>
      <c r="K20" s="20">
        <f>K29+'V.44 კულ'!K11+'V.44 კულ'!K20+'V.44 კულ'!K29+'V.45 კულ.ღ'!K11+'V.45 კულ.ღ'!K20</f>
        <v>0</v>
      </c>
      <c r="L20" s="20">
        <f>L29+'V.44 კულ'!L11+'V.44 კულ'!L20+'V.44 კულ'!L29+'V.45 კულ.ღ'!L11+'V.45 კულ.ღ'!L20</f>
        <v>0</v>
      </c>
      <c r="M20" s="20">
        <f>M29+'V.44 კულ'!M11+'V.44 კულ'!M20+'V.44 კულ'!M29+'V.45 კულ.ღ'!M11+'V.45 კულ.ღ'!M20</f>
        <v>0</v>
      </c>
      <c r="N20" s="20">
        <f>N29+'V.44 კულ'!N11+'V.44 კულ'!N20+'V.44 კულ'!N29+'V.45 კულ.ღ'!N11+'V.45 კულ.ღ'!N20</f>
        <v>0</v>
      </c>
      <c r="O20" s="20">
        <f>O29+'V.44 კულ'!O11+'V.44 კულ'!O20+'V.44 კულ'!O29+'V.45 კულ.ღ'!O11+'V.45 კულ.ღ'!O20</f>
        <v>0</v>
      </c>
      <c r="P20" s="20">
        <f>P29+'V.44 კულ'!P11+'V.44 კულ'!P20+'V.44 კულ'!P29+'V.45 კულ.ღ'!P11+'V.45 კულ.ღ'!P20</f>
        <v>0</v>
      </c>
      <c r="Q20" s="20">
        <f>Q29+'V.44 კულ'!Q11+'V.44 კულ'!Q20+'V.44 კულ'!Q29+'V.45 კულ.ღ'!Q11+'V.45 კულ.ღ'!Q20</f>
        <v>23.7</v>
      </c>
      <c r="R20" s="20">
        <f>R29+'V.44 კულ'!R11+'V.44 კულ'!R20+'V.44 კულ'!R29+'V.45 კულ.ღ'!R11+'V.45 კულ.ღ'!R20</f>
        <v>0</v>
      </c>
      <c r="S20" s="20">
        <f>S29+'V.44 კულ'!S11+'V.44 კულ'!S20+'V.44 კულ'!S29+'V.45 კულ.ღ'!S11+'V.45 კულ.ღ'!S20</f>
        <v>0</v>
      </c>
      <c r="T20" s="20">
        <f>T29+'V.44 კულ'!T11+'V.44 კულ'!T20+'V.44 კულ'!T29+'V.45 კულ.ღ'!T11+'V.45 კულ.ღ'!T20</f>
        <v>0</v>
      </c>
      <c r="U20" s="20">
        <f>U29+'V.44 კულ'!U11+'V.44 კულ'!U20+'V.44 კულ'!U29+'V.45 კულ.ღ'!U11+'V.45 კულ.ღ'!U20</f>
        <v>0</v>
      </c>
      <c r="V20" s="20">
        <f>V29+'V.44 კულ'!V11+'V.44 კულ'!V20+'V.44 კულ'!V29+'V.45 კულ.ღ'!V11+'V.45 კულ.ღ'!V20</f>
        <v>0</v>
      </c>
    </row>
    <row r="21" spans="1:22" s="19" customFormat="1" ht="12.75" customHeight="1" x14ac:dyDescent="0.2">
      <c r="A21" s="31"/>
      <c r="B21" s="22" t="s">
        <v>38</v>
      </c>
      <c r="C21" s="20">
        <f t="shared" si="5"/>
        <v>61.8</v>
      </c>
      <c r="D21" s="20">
        <f t="shared" si="6"/>
        <v>36.799999999999997</v>
      </c>
      <c r="E21" s="20">
        <f>E30+'V.44 კულ'!E12+'V.44 კულ'!E21+'V.44 კულ'!E30+'V.45 კულ.ღ'!E12+'V.45 კულ.ღ'!E21</f>
        <v>0</v>
      </c>
      <c r="F21" s="20">
        <f t="shared" si="7"/>
        <v>0</v>
      </c>
      <c r="G21" s="20">
        <f>G30+'V.44 კულ'!G12+'V.44 კულ'!G21+'V.44 კულ'!G30+'V.45 კულ.ღ'!G12+'V.45 კულ.ღ'!G21</f>
        <v>0</v>
      </c>
      <c r="H21" s="20">
        <f>H30+'V.44 კულ'!H12+'V.44 კულ'!H21+'V.44 კულ'!H30+'V.45 კულ.ღ'!H12+'V.45 კულ.ღ'!H21</f>
        <v>0</v>
      </c>
      <c r="I21" s="20">
        <f>I30+'V.44 კულ'!I12+'V.44 კულ'!I21+'V.44 კულ'!I30+'V.45 კულ.ღ'!I12+'V.45 კულ.ღ'!I21</f>
        <v>0</v>
      </c>
      <c r="J21" s="20">
        <f>J30+'V.44 კულ'!J12+'V.44 კულ'!J21+'V.44 კულ'!J30+'V.45 კულ.ღ'!J12+'V.45 კულ.ღ'!J21</f>
        <v>0</v>
      </c>
      <c r="K21" s="20">
        <f>K30+'V.44 კულ'!K12+'V.44 კულ'!K21+'V.44 კულ'!K30+'V.45 კულ.ღ'!K12+'V.45 კულ.ღ'!K21</f>
        <v>0</v>
      </c>
      <c r="L21" s="20">
        <f>L30+'V.44 კულ'!L12+'V.44 კულ'!L21+'V.44 კულ'!L30+'V.45 კულ.ღ'!L12+'V.45 კულ.ღ'!L21</f>
        <v>0</v>
      </c>
      <c r="M21" s="20">
        <f>M30+'V.44 კულ'!M12+'V.44 კულ'!M21+'V.44 კულ'!M30+'V.45 კულ.ღ'!M12+'V.45 კულ.ღ'!M21</f>
        <v>0</v>
      </c>
      <c r="N21" s="20">
        <f>N30+'V.44 კულ'!N12+'V.44 კულ'!N21+'V.44 კულ'!N30+'V.45 კულ.ღ'!N12+'V.45 კულ.ღ'!N21</f>
        <v>0</v>
      </c>
      <c r="O21" s="20">
        <f>O30+'V.44 კულ'!O12+'V.44 კულ'!O21+'V.44 კულ'!O30+'V.45 კულ.ღ'!O12+'V.45 კულ.ღ'!O21</f>
        <v>0</v>
      </c>
      <c r="P21" s="20">
        <f>P30+'V.44 კულ'!P12+'V.44 კულ'!P21+'V.44 კულ'!P30+'V.45 კულ.ღ'!P12+'V.45 კულ.ღ'!P21</f>
        <v>0</v>
      </c>
      <c r="Q21" s="20">
        <f>Q30+'V.44 კულ'!Q12+'V.44 კულ'!Q21+'V.44 კულ'!Q30+'V.45 კულ.ღ'!Q12+'V.45 კულ.ღ'!Q21</f>
        <v>36.799999999999997</v>
      </c>
      <c r="R21" s="20">
        <f>R30+'V.44 კულ'!R12+'V.44 კულ'!R21+'V.44 კულ'!R30+'V.45 კულ.ღ'!R12+'V.45 კულ.ღ'!R21</f>
        <v>0</v>
      </c>
      <c r="S21" s="20">
        <f>S30+'V.44 კულ'!S12+'V.44 კულ'!S21+'V.44 კულ'!S30+'V.45 კულ.ღ'!S12+'V.45 კულ.ღ'!S21</f>
        <v>0</v>
      </c>
      <c r="T21" s="20">
        <f>T30+'V.44 კულ'!T12+'V.44 კულ'!T21+'V.44 კულ'!T30+'V.45 კულ.ღ'!T12+'V.45 კულ.ღ'!T21</f>
        <v>0</v>
      </c>
      <c r="U21" s="20">
        <f>U30+'V.44 კულ'!U12+'V.44 კულ'!U21+'V.44 კულ'!U30+'V.45 კულ.ღ'!U12+'V.45 კულ.ღ'!U21</f>
        <v>25</v>
      </c>
      <c r="V21" s="20">
        <f>V30+'V.44 კულ'!V12+'V.44 კულ'!V21+'V.44 კულ'!V30+'V.45 კულ.ღ'!V12+'V.45 კულ.ღ'!V21</f>
        <v>0</v>
      </c>
    </row>
    <row r="22" spans="1:22" s="19" customFormat="1" ht="12.75" customHeight="1" x14ac:dyDescent="0.2">
      <c r="A22" s="31"/>
      <c r="B22" s="22" t="s">
        <v>26</v>
      </c>
      <c r="C22" s="20">
        <f t="shared" si="5"/>
        <v>560.1</v>
      </c>
      <c r="D22" s="20">
        <f t="shared" si="6"/>
        <v>535.1</v>
      </c>
      <c r="E22" s="20">
        <f>E18+E19+E20+E21</f>
        <v>0</v>
      </c>
      <c r="F22" s="20">
        <f t="shared" si="7"/>
        <v>0</v>
      </c>
      <c r="G22" s="20">
        <f t="shared" ref="G22:V22" si="8">G18+G19+G20+G21</f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20">
        <f t="shared" si="8"/>
        <v>0</v>
      </c>
      <c r="N22" s="20">
        <f t="shared" si="8"/>
        <v>0</v>
      </c>
      <c r="O22" s="20">
        <f t="shared" si="8"/>
        <v>0</v>
      </c>
      <c r="P22" s="20">
        <f t="shared" si="8"/>
        <v>0</v>
      </c>
      <c r="Q22" s="20">
        <f t="shared" si="8"/>
        <v>535.1</v>
      </c>
      <c r="R22" s="20">
        <f t="shared" si="8"/>
        <v>0</v>
      </c>
      <c r="S22" s="20">
        <f t="shared" si="8"/>
        <v>0</v>
      </c>
      <c r="T22" s="20">
        <f t="shared" si="8"/>
        <v>0</v>
      </c>
      <c r="U22" s="20">
        <f t="shared" si="8"/>
        <v>25</v>
      </c>
      <c r="V22" s="20">
        <f t="shared" si="8"/>
        <v>0</v>
      </c>
    </row>
    <row r="23" spans="1:22" s="19" customFormat="1" ht="12.75" customHeight="1" x14ac:dyDescent="0.2">
      <c r="A23" s="31"/>
      <c r="B23" s="21" t="s">
        <v>27</v>
      </c>
      <c r="C23" s="20">
        <f t="shared" si="5"/>
        <v>504.8</v>
      </c>
      <c r="D23" s="20">
        <f t="shared" si="6"/>
        <v>504.7</v>
      </c>
      <c r="E23" s="20">
        <f>E32+'V.44 კულ'!E14+'V.44 კულ'!E23+'V.44 კულ'!E32+'V.45 კულ.ღ'!E14+'V.45 კულ.ღ'!E23</f>
        <v>0</v>
      </c>
      <c r="F23" s="20">
        <f t="shared" si="7"/>
        <v>0</v>
      </c>
      <c r="G23" s="20">
        <f>G32+'V.44 კულ'!G14+'V.44 კულ'!G23+'V.44 კულ'!G32+'V.45 კულ.ღ'!G14+'V.45 კულ.ღ'!G23</f>
        <v>0</v>
      </c>
      <c r="H23" s="20">
        <f>H32+'V.44 კულ'!H14+'V.44 კულ'!H23+'V.44 კულ'!H32+'V.45 კულ.ღ'!H14+'V.45 კულ.ღ'!H23</f>
        <v>0</v>
      </c>
      <c r="I23" s="20">
        <f>I32+'V.44 კულ'!I14+'V.44 კულ'!I23+'V.44 კულ'!I32+'V.45 კულ.ღ'!I14+'V.45 კულ.ღ'!I23</f>
        <v>0</v>
      </c>
      <c r="J23" s="20">
        <f>J32+'V.44 კულ'!J14+'V.44 კულ'!J23+'V.44 კულ'!J32+'V.45 კულ.ღ'!J14+'V.45 კულ.ღ'!J23</f>
        <v>0</v>
      </c>
      <c r="K23" s="20">
        <f>K32+'V.44 კულ'!K14+'V.44 კულ'!K23+'V.44 კულ'!K32+'V.45 კულ.ღ'!K14+'V.45 კულ.ღ'!K23</f>
        <v>0</v>
      </c>
      <c r="L23" s="20">
        <f>L32+'V.44 კულ'!L14+'V.44 კულ'!L23+'V.44 კულ'!L32+'V.45 კულ.ღ'!L14+'V.45 კულ.ღ'!L23</f>
        <v>0</v>
      </c>
      <c r="M23" s="20">
        <f>M32+'V.44 კულ'!M14+'V.44 კულ'!M23+'V.44 კულ'!M32+'V.45 კულ.ღ'!M14+'V.45 კულ.ღ'!M23</f>
        <v>0</v>
      </c>
      <c r="N23" s="20">
        <f>N32+'V.44 კულ'!N14+'V.44 კულ'!N23+'V.44 კულ'!N32+'V.45 კულ.ღ'!N14+'V.45 კულ.ღ'!N23</f>
        <v>0</v>
      </c>
      <c r="O23" s="20">
        <f>O32+'V.44 კულ'!O14+'V.44 კულ'!O23+'V.44 კულ'!O32+'V.45 კულ.ღ'!O14+'V.45 კულ.ღ'!O23</f>
        <v>0</v>
      </c>
      <c r="P23" s="20">
        <f>P32+'V.44 კულ'!P14+'V.44 კულ'!P23+'V.44 კულ'!P32+'V.45 კულ.ღ'!P14+'V.45 კულ.ღ'!P23</f>
        <v>0</v>
      </c>
      <c r="Q23" s="20">
        <f>Q32+'V.44 კულ'!Q14+'V.44 კულ'!Q23+'V.44 კულ'!Q32+'V.45 კულ.ღ'!Q14+'V.45 კულ.ღ'!Q23</f>
        <v>504.7</v>
      </c>
      <c r="R23" s="20">
        <f>R32+'V.44 კულ'!R14+'V.44 კულ'!R23+'V.44 კულ'!R32+'V.45 კულ.ღ'!R14+'V.45 კულ.ღ'!R23</f>
        <v>0</v>
      </c>
      <c r="S23" s="20">
        <f>S32+'V.44 კულ'!S14+'V.44 კულ'!S23+'V.44 კულ'!S32+'V.45 კულ.ღ'!S14+'V.45 კულ.ღ'!S23</f>
        <v>0</v>
      </c>
      <c r="T23" s="20">
        <f>T32+'V.44 კულ'!T14+'V.44 კულ'!T23+'V.44 კულ'!T32+'V.45 კულ.ღ'!T14+'V.45 კულ.ღ'!T23</f>
        <v>0</v>
      </c>
      <c r="U23" s="20">
        <f>U32+'V.44 კულ'!U14+'V.44 კულ'!U23+'V.44 კულ'!U32+'V.45 კულ.ღ'!U14+'V.45 კულ.ღ'!U23</f>
        <v>0.1</v>
      </c>
      <c r="V23" s="20">
        <f>V32+'V.44 კულ'!V14+'V.44 კულ'!V23+'V.44 კულ'!V32+'V.45 კულ.ღ'!V14+'V.45 კულ.ღ'!V23</f>
        <v>0</v>
      </c>
    </row>
    <row r="24" spans="1:22" s="19" customFormat="1" ht="12.75" customHeight="1" x14ac:dyDescent="0.2">
      <c r="A24" s="31"/>
      <c r="B24" s="21" t="s">
        <v>28</v>
      </c>
      <c r="C24" s="20">
        <f t="shared" si="5"/>
        <v>-55.300000000000033</v>
      </c>
      <c r="D24" s="20">
        <f t="shared" si="6"/>
        <v>-30.400000000000034</v>
      </c>
      <c r="E24" s="20">
        <f t="shared" ref="E24:V24" si="9">E23-E22</f>
        <v>0</v>
      </c>
      <c r="F24" s="20">
        <f t="shared" si="7"/>
        <v>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0</v>
      </c>
      <c r="P24" s="20">
        <f t="shared" si="9"/>
        <v>0</v>
      </c>
      <c r="Q24" s="20">
        <f t="shared" si="9"/>
        <v>-30.400000000000034</v>
      </c>
      <c r="R24" s="20">
        <f t="shared" si="9"/>
        <v>0</v>
      </c>
      <c r="S24" s="20">
        <f t="shared" si="9"/>
        <v>0</v>
      </c>
      <c r="T24" s="20">
        <f t="shared" si="9"/>
        <v>0</v>
      </c>
      <c r="U24" s="20">
        <f t="shared" si="9"/>
        <v>-24.9</v>
      </c>
      <c r="V24" s="20">
        <f t="shared" si="9"/>
        <v>0</v>
      </c>
    </row>
    <row r="25" spans="1:22" s="19" customFormat="1" ht="12" customHeight="1" x14ac:dyDescent="0.2">
      <c r="A25" s="31"/>
      <c r="B25" s="21" t="s">
        <v>29</v>
      </c>
      <c r="C25" s="20">
        <f>C23/C22*100</f>
        <v>90.126763078021781</v>
      </c>
      <c r="D25" s="20">
        <f>D23/D22*100</f>
        <v>94.318818912352825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>
        <f>Q23/Q22*100</f>
        <v>94.318818912352825</v>
      </c>
      <c r="R25" s="20"/>
      <c r="S25" s="20"/>
      <c r="T25" s="20"/>
      <c r="U25" s="9">
        <f>U23/U22*100</f>
        <v>0.4</v>
      </c>
      <c r="V25" s="20"/>
    </row>
    <row r="26" spans="1:22" ht="34.5" customHeight="1" x14ac:dyDescent="0.2">
      <c r="A26" s="23"/>
      <c r="B26" s="16" t="s">
        <v>159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31"/>
    </row>
    <row r="27" spans="1:22" ht="12.75" customHeight="1" x14ac:dyDescent="0.2">
      <c r="A27" s="31"/>
      <c r="B27" s="21" t="s">
        <v>23</v>
      </c>
      <c r="C27" s="20">
        <f t="shared" ref="C27:C32" si="10">D27+U27+V27</f>
        <v>79.3</v>
      </c>
      <c r="D27" s="20">
        <f t="shared" ref="D27:D32" si="11">E27+F27+P27+Q27+R27+S27+T27</f>
        <v>79.3</v>
      </c>
      <c r="E27" s="20"/>
      <c r="F27" s="20">
        <f t="shared" ref="F27:F32" si="12">G27+H27+I27+J27+K27+L27+M27+N27+O27</f>
        <v>0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20">
        <v>79.3</v>
      </c>
      <c r="R27" s="31"/>
      <c r="S27" s="31"/>
      <c r="T27" s="31"/>
      <c r="U27" s="31"/>
      <c r="V27" s="31"/>
    </row>
    <row r="28" spans="1:22" ht="12.75" customHeight="1" x14ac:dyDescent="0.2">
      <c r="A28" s="31"/>
      <c r="B28" s="21" t="s">
        <v>24</v>
      </c>
      <c r="C28" s="20">
        <f t="shared" si="10"/>
        <v>0</v>
      </c>
      <c r="D28" s="20">
        <f t="shared" si="11"/>
        <v>0</v>
      </c>
      <c r="E28" s="20"/>
      <c r="F28" s="20">
        <f t="shared" si="12"/>
        <v>0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20"/>
      <c r="R28" s="31"/>
      <c r="S28" s="31"/>
      <c r="T28" s="31"/>
      <c r="U28" s="31"/>
      <c r="V28" s="31"/>
    </row>
    <row r="29" spans="1:22" ht="12.75" customHeight="1" x14ac:dyDescent="0.2">
      <c r="A29" s="31"/>
      <c r="B29" s="21" t="s">
        <v>25</v>
      </c>
      <c r="C29" s="20">
        <f t="shared" si="10"/>
        <v>5.2</v>
      </c>
      <c r="D29" s="20">
        <f t="shared" si="11"/>
        <v>5.2</v>
      </c>
      <c r="E29" s="20"/>
      <c r="F29" s="20">
        <f t="shared" si="12"/>
        <v>0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20">
        <v>5.2</v>
      </c>
      <c r="R29" s="31"/>
      <c r="S29" s="31"/>
      <c r="T29" s="31"/>
      <c r="U29" s="31"/>
      <c r="V29" s="31"/>
    </row>
    <row r="30" spans="1:22" ht="12.75" customHeight="1" x14ac:dyDescent="0.2">
      <c r="A30" s="31"/>
      <c r="B30" s="22" t="s">
        <v>38</v>
      </c>
      <c r="C30" s="20">
        <f t="shared" si="10"/>
        <v>0.59999999999999964</v>
      </c>
      <c r="D30" s="20">
        <f t="shared" si="11"/>
        <v>-4.4000000000000004</v>
      </c>
      <c r="E30" s="20"/>
      <c r="F30" s="20">
        <f t="shared" si="12"/>
        <v>0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20">
        <v>-4.4000000000000004</v>
      </c>
      <c r="R30" s="31"/>
      <c r="S30" s="31"/>
      <c r="T30" s="31"/>
      <c r="U30" s="20">
        <v>5</v>
      </c>
      <c r="V30" s="31"/>
    </row>
    <row r="31" spans="1:22" ht="12.75" customHeight="1" x14ac:dyDescent="0.2">
      <c r="A31" s="31"/>
      <c r="B31" s="22" t="s">
        <v>26</v>
      </c>
      <c r="C31" s="20">
        <f t="shared" si="10"/>
        <v>85.1</v>
      </c>
      <c r="D31" s="20">
        <f t="shared" si="11"/>
        <v>80.099999999999994</v>
      </c>
      <c r="E31" s="20">
        <f>E27+E28+E29+E30</f>
        <v>0</v>
      </c>
      <c r="F31" s="20">
        <f t="shared" si="12"/>
        <v>0</v>
      </c>
      <c r="G31" s="20">
        <f t="shared" ref="G31:V31" si="13">G27+G28+G29+G30</f>
        <v>0</v>
      </c>
      <c r="H31" s="20">
        <f t="shared" si="13"/>
        <v>0</v>
      </c>
      <c r="I31" s="20">
        <f t="shared" si="13"/>
        <v>0</v>
      </c>
      <c r="J31" s="20">
        <f t="shared" si="13"/>
        <v>0</v>
      </c>
      <c r="K31" s="20">
        <f t="shared" si="13"/>
        <v>0</v>
      </c>
      <c r="L31" s="20">
        <f t="shared" si="13"/>
        <v>0</v>
      </c>
      <c r="M31" s="20">
        <f t="shared" si="13"/>
        <v>0</v>
      </c>
      <c r="N31" s="20">
        <f t="shared" si="13"/>
        <v>0</v>
      </c>
      <c r="O31" s="20">
        <f t="shared" si="13"/>
        <v>0</v>
      </c>
      <c r="P31" s="20">
        <f t="shared" si="13"/>
        <v>0</v>
      </c>
      <c r="Q31" s="20">
        <f t="shared" si="13"/>
        <v>80.099999999999994</v>
      </c>
      <c r="R31" s="20">
        <f t="shared" si="13"/>
        <v>0</v>
      </c>
      <c r="S31" s="20">
        <f t="shared" si="13"/>
        <v>0</v>
      </c>
      <c r="T31" s="20">
        <f t="shared" si="13"/>
        <v>0</v>
      </c>
      <c r="U31" s="20">
        <f t="shared" si="13"/>
        <v>5</v>
      </c>
      <c r="V31" s="20">
        <f t="shared" si="13"/>
        <v>0</v>
      </c>
    </row>
    <row r="32" spans="1:22" ht="12.75" customHeight="1" x14ac:dyDescent="0.2">
      <c r="A32" s="31"/>
      <c r="B32" s="21" t="s">
        <v>27</v>
      </c>
      <c r="C32" s="20">
        <f t="shared" si="10"/>
        <v>77.900000000000006</v>
      </c>
      <c r="D32" s="20">
        <f t="shared" si="11"/>
        <v>77.900000000000006</v>
      </c>
      <c r="E32" s="20"/>
      <c r="F32" s="20">
        <f t="shared" si="12"/>
        <v>0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20">
        <v>77.900000000000006</v>
      </c>
      <c r="R32" s="31"/>
      <c r="S32" s="31"/>
      <c r="T32" s="31"/>
      <c r="U32" s="31"/>
      <c r="V32" s="31"/>
    </row>
    <row r="33" spans="1:22" ht="11.25" customHeight="1" x14ac:dyDescent="0.2">
      <c r="A33" s="31"/>
      <c r="B33" s="21" t="s">
        <v>28</v>
      </c>
      <c r="C33" s="20">
        <f t="shared" ref="C33:V33" si="14">C32-C31</f>
        <v>-7.1999999999999886</v>
      </c>
      <c r="D33" s="20">
        <f t="shared" si="14"/>
        <v>-2.1999999999999886</v>
      </c>
      <c r="E33" s="20">
        <f t="shared" si="14"/>
        <v>0</v>
      </c>
      <c r="F33" s="20">
        <f t="shared" si="14"/>
        <v>0</v>
      </c>
      <c r="G33" s="20">
        <f t="shared" si="14"/>
        <v>0</v>
      </c>
      <c r="H33" s="20">
        <f t="shared" si="14"/>
        <v>0</v>
      </c>
      <c r="I33" s="20">
        <f t="shared" si="14"/>
        <v>0</v>
      </c>
      <c r="J33" s="20">
        <f t="shared" si="14"/>
        <v>0</v>
      </c>
      <c r="K33" s="20">
        <f t="shared" si="14"/>
        <v>0</v>
      </c>
      <c r="L33" s="20">
        <f t="shared" si="14"/>
        <v>0</v>
      </c>
      <c r="M33" s="20">
        <f t="shared" si="14"/>
        <v>0</v>
      </c>
      <c r="N33" s="20">
        <f t="shared" si="14"/>
        <v>0</v>
      </c>
      <c r="O33" s="20">
        <f t="shared" si="14"/>
        <v>0</v>
      </c>
      <c r="P33" s="20">
        <f t="shared" si="14"/>
        <v>0</v>
      </c>
      <c r="Q33" s="20">
        <f t="shared" si="14"/>
        <v>-2.1999999999999886</v>
      </c>
      <c r="R33" s="20">
        <f t="shared" si="14"/>
        <v>0</v>
      </c>
      <c r="S33" s="20">
        <f t="shared" si="14"/>
        <v>0</v>
      </c>
      <c r="T33" s="20">
        <f t="shared" si="14"/>
        <v>0</v>
      </c>
      <c r="U33" s="20">
        <f t="shared" si="14"/>
        <v>-5</v>
      </c>
      <c r="V33" s="20">
        <f t="shared" si="14"/>
        <v>0</v>
      </c>
    </row>
    <row r="34" spans="1:22" ht="12.75" customHeight="1" x14ac:dyDescent="0.2">
      <c r="A34" s="31"/>
      <c r="B34" s="21" t="s">
        <v>29</v>
      </c>
      <c r="C34" s="20">
        <f>C32/C31*100</f>
        <v>91.539365452408944</v>
      </c>
      <c r="D34" s="20">
        <f>D32/D31*100</f>
        <v>97.253433208489398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>
        <f>Q32/Q31*100</f>
        <v>97.253433208489398</v>
      </c>
      <c r="R34" s="20"/>
      <c r="S34" s="20"/>
      <c r="T34" s="20"/>
      <c r="U34" s="20"/>
      <c r="V34" s="20"/>
    </row>
  </sheetData>
  <mergeCells count="16">
    <mergeCell ref="A2:A6"/>
    <mergeCell ref="B2:B6"/>
    <mergeCell ref="C2:C5"/>
    <mergeCell ref="D2:T2"/>
    <mergeCell ref="U2:U5"/>
    <mergeCell ref="G4:O4"/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</mergeCells>
  <pageMargins left="0.17" right="0.2" top="0.11" bottom="0.16" header="0.11" footer="0.16"/>
  <pageSetup paperSize="9" orientation="landscape" verticalDpi="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34"/>
  <sheetViews>
    <sheetView showZeros="0" zoomScale="110" zoomScaleNormal="110" workbookViewId="0">
      <pane ySplit="6" topLeftCell="A13" activePane="bottomLeft" state="frozen"/>
      <selection activeCell="C35" sqref="C35"/>
      <selection pane="bottomLeft" activeCell="C35" sqref="C35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4.710937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6" width="4.140625" style="19" customWidth="1"/>
    <col min="17" max="17" width="4.85546875" style="19" customWidth="1"/>
    <col min="18" max="19" width="4.140625" style="19" customWidth="1"/>
    <col min="20" max="20" width="5.7109375" style="19" customWidth="1"/>
    <col min="21" max="21" width="5" style="19" customWidth="1"/>
    <col min="22" max="22" width="4.140625" style="19" customWidth="1"/>
    <col min="23" max="23" width="0" style="19" hidden="1" customWidth="1"/>
    <col min="24" max="16384" width="9.140625" style="18"/>
  </cols>
  <sheetData>
    <row r="1" spans="1:23" ht="12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44</v>
      </c>
    </row>
    <row r="2" spans="1:23" ht="12.7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3.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3.5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32" t="s">
        <v>3</v>
      </c>
      <c r="H5" s="32" t="s">
        <v>4</v>
      </c>
      <c r="I5" s="32" t="s">
        <v>5</v>
      </c>
      <c r="J5" s="32" t="s">
        <v>6</v>
      </c>
      <c r="K5" s="32" t="s">
        <v>7</v>
      </c>
      <c r="L5" s="32" t="s">
        <v>8</v>
      </c>
      <c r="M5" s="32" t="s">
        <v>9</v>
      </c>
      <c r="N5" s="32" t="s">
        <v>52</v>
      </c>
      <c r="O5" s="32" t="s">
        <v>10</v>
      </c>
      <c r="P5" s="111"/>
      <c r="Q5" s="111"/>
      <c r="R5" s="111"/>
      <c r="S5" s="111"/>
      <c r="T5" s="111"/>
      <c r="U5" s="111"/>
      <c r="V5" s="111"/>
    </row>
    <row r="6" spans="1:23" x14ac:dyDescent="0.2">
      <c r="A6" s="110"/>
      <c r="B6" s="110"/>
      <c r="C6" s="31">
        <v>1</v>
      </c>
      <c r="D6" s="31">
        <v>2</v>
      </c>
      <c r="E6" s="31">
        <v>21</v>
      </c>
      <c r="F6" s="31">
        <v>22</v>
      </c>
      <c r="G6" s="31">
        <v>221</v>
      </c>
      <c r="H6" s="31">
        <v>222</v>
      </c>
      <c r="I6" s="31">
        <v>223</v>
      </c>
      <c r="J6" s="31">
        <v>224</v>
      </c>
      <c r="K6" s="31">
        <v>225</v>
      </c>
      <c r="L6" s="31">
        <v>226</v>
      </c>
      <c r="M6" s="31">
        <v>227</v>
      </c>
      <c r="N6" s="31">
        <v>228</v>
      </c>
      <c r="O6" s="31">
        <v>229</v>
      </c>
      <c r="P6" s="31">
        <v>23</v>
      </c>
      <c r="Q6" s="31">
        <v>24</v>
      </c>
      <c r="R6" s="31">
        <v>25</v>
      </c>
      <c r="S6" s="31">
        <v>26</v>
      </c>
      <c r="T6" s="31">
        <v>27</v>
      </c>
      <c r="U6" s="31">
        <v>28</v>
      </c>
      <c r="V6" s="31">
        <v>29</v>
      </c>
      <c r="W6" s="18"/>
    </row>
    <row r="7" spans="1:23" ht="11.25" customHeight="1" x14ac:dyDescent="0.2">
      <c r="A7" s="31">
        <v>1</v>
      </c>
      <c r="B7" s="31">
        <v>2</v>
      </c>
      <c r="C7" s="31">
        <v>4</v>
      </c>
      <c r="D7" s="31">
        <v>5</v>
      </c>
      <c r="E7" s="31">
        <v>6</v>
      </c>
      <c r="F7" s="31">
        <v>7</v>
      </c>
      <c r="G7" s="31">
        <v>8</v>
      </c>
      <c r="H7" s="31">
        <v>9</v>
      </c>
      <c r="I7" s="31">
        <v>10</v>
      </c>
      <c r="J7" s="31">
        <v>11</v>
      </c>
      <c r="K7" s="31">
        <v>12</v>
      </c>
      <c r="L7" s="31">
        <v>13</v>
      </c>
      <c r="M7" s="31">
        <v>14</v>
      </c>
      <c r="N7" s="31">
        <v>15</v>
      </c>
      <c r="O7" s="31">
        <v>16</v>
      </c>
      <c r="P7" s="31">
        <v>17</v>
      </c>
      <c r="Q7" s="31">
        <v>18</v>
      </c>
      <c r="R7" s="31">
        <v>19</v>
      </c>
      <c r="S7" s="31">
        <v>20</v>
      </c>
      <c r="T7" s="31">
        <v>21</v>
      </c>
      <c r="U7" s="31">
        <v>22</v>
      </c>
      <c r="V7" s="31">
        <v>23</v>
      </c>
    </row>
    <row r="8" spans="1:23" ht="31.5" customHeight="1" x14ac:dyDescent="0.2">
      <c r="A8" s="23"/>
      <c r="B8" s="16" t="s">
        <v>131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31"/>
    </row>
    <row r="9" spans="1:23" ht="13.5" customHeight="1" x14ac:dyDescent="0.2">
      <c r="A9" s="31"/>
      <c r="B9" s="21" t="s">
        <v>23</v>
      </c>
      <c r="C9" s="20">
        <f t="shared" ref="C9:C14" si="0">D9+U9+V9</f>
        <v>106.1</v>
      </c>
      <c r="D9" s="20">
        <f t="shared" ref="D9:D14" si="1">E9+F9+P9+Q9+R9+S9+T9</f>
        <v>106.1</v>
      </c>
      <c r="E9" s="20"/>
      <c r="F9" s="20">
        <f t="shared" ref="F9:F14" si="2">G9+H9+I9+J9+K9+L9+M9+N9+O9</f>
        <v>0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20">
        <v>106.1</v>
      </c>
      <c r="R9" s="31"/>
      <c r="S9" s="31"/>
      <c r="T9" s="31"/>
      <c r="U9" s="31"/>
      <c r="V9" s="31"/>
    </row>
    <row r="10" spans="1:23" ht="13.5" customHeight="1" x14ac:dyDescent="0.2">
      <c r="A10" s="31"/>
      <c r="B10" s="21" t="s">
        <v>24</v>
      </c>
      <c r="C10" s="20">
        <f t="shared" si="0"/>
        <v>0</v>
      </c>
      <c r="D10" s="20">
        <f t="shared" si="1"/>
        <v>0</v>
      </c>
      <c r="E10" s="20"/>
      <c r="F10" s="20">
        <f t="shared" si="2"/>
        <v>0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</row>
    <row r="11" spans="1:23" ht="13.5" customHeight="1" x14ac:dyDescent="0.2">
      <c r="A11" s="31"/>
      <c r="B11" s="21" t="s">
        <v>25</v>
      </c>
      <c r="C11" s="20">
        <f t="shared" si="0"/>
        <v>0</v>
      </c>
      <c r="D11" s="20">
        <f t="shared" si="1"/>
        <v>0</v>
      </c>
      <c r="E11" s="20"/>
      <c r="F11" s="20">
        <f t="shared" si="2"/>
        <v>0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20"/>
      <c r="R11" s="31"/>
      <c r="S11" s="31"/>
      <c r="T11" s="31"/>
      <c r="U11" s="20"/>
      <c r="V11" s="31"/>
    </row>
    <row r="12" spans="1:23" ht="13.5" customHeight="1" x14ac:dyDescent="0.2">
      <c r="A12" s="31"/>
      <c r="B12" s="22" t="s">
        <v>38</v>
      </c>
      <c r="C12" s="20">
        <f t="shared" si="0"/>
        <v>0</v>
      </c>
      <c r="D12" s="20">
        <f t="shared" si="1"/>
        <v>0</v>
      </c>
      <c r="E12" s="20"/>
      <c r="F12" s="20">
        <f t="shared" si="2"/>
        <v>0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20"/>
      <c r="R12" s="20"/>
      <c r="S12" s="20"/>
      <c r="T12" s="20"/>
      <c r="U12" s="20"/>
      <c r="V12" s="31"/>
    </row>
    <row r="13" spans="1:23" ht="13.5" customHeight="1" x14ac:dyDescent="0.2">
      <c r="A13" s="31"/>
      <c r="B13" s="22" t="s">
        <v>26</v>
      </c>
      <c r="C13" s="20">
        <f t="shared" si="0"/>
        <v>106.1</v>
      </c>
      <c r="D13" s="20">
        <f t="shared" si="1"/>
        <v>106.1</v>
      </c>
      <c r="E13" s="20">
        <f>E9+E10+E11+E12</f>
        <v>0</v>
      </c>
      <c r="F13" s="20">
        <f t="shared" si="2"/>
        <v>0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0</v>
      </c>
      <c r="Q13" s="20">
        <f>Q9+Q10+Q11+Q12</f>
        <v>106.1</v>
      </c>
      <c r="R13" s="20">
        <f t="shared" si="3"/>
        <v>0</v>
      </c>
      <c r="S13" s="20">
        <f t="shared" si="3"/>
        <v>0</v>
      </c>
      <c r="T13" s="20">
        <f t="shared" si="3"/>
        <v>0</v>
      </c>
      <c r="U13" s="20">
        <f t="shared" si="3"/>
        <v>0</v>
      </c>
      <c r="V13" s="20">
        <f t="shared" si="3"/>
        <v>0</v>
      </c>
    </row>
    <row r="14" spans="1:23" ht="13.5" customHeight="1" x14ac:dyDescent="0.2">
      <c r="A14" s="31"/>
      <c r="B14" s="21" t="s">
        <v>27</v>
      </c>
      <c r="C14" s="20">
        <f t="shared" si="0"/>
        <v>103</v>
      </c>
      <c r="D14" s="20">
        <f t="shared" si="1"/>
        <v>103</v>
      </c>
      <c r="E14" s="20"/>
      <c r="F14" s="20">
        <f t="shared" si="2"/>
        <v>0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20">
        <v>103</v>
      </c>
      <c r="R14" s="31"/>
      <c r="S14" s="31"/>
      <c r="T14" s="31"/>
      <c r="U14" s="31"/>
      <c r="V14" s="31"/>
    </row>
    <row r="15" spans="1:23" ht="12" customHeight="1" x14ac:dyDescent="0.2">
      <c r="A15" s="31"/>
      <c r="B15" s="21" t="s">
        <v>28</v>
      </c>
      <c r="C15" s="20">
        <f t="shared" ref="C15:V15" si="4">C14-C13</f>
        <v>-3.0999999999999943</v>
      </c>
      <c r="D15" s="20">
        <f t="shared" si="4"/>
        <v>-3.0999999999999943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-3.0999999999999943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</row>
    <row r="16" spans="1:23" ht="12.75" customHeight="1" x14ac:dyDescent="0.2">
      <c r="A16" s="31"/>
      <c r="B16" s="21" t="s">
        <v>29</v>
      </c>
      <c r="C16" s="20">
        <f>C14/C13*100</f>
        <v>97.078228086710666</v>
      </c>
      <c r="D16" s="20">
        <f>D14/D13*100</f>
        <v>97.078228086710666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>
        <f>Q14/Q13*100</f>
        <v>97.078228086710666</v>
      </c>
      <c r="R16" s="20"/>
      <c r="S16" s="20"/>
      <c r="T16" s="20"/>
      <c r="U16" s="20"/>
      <c r="V16" s="20"/>
    </row>
    <row r="17" spans="1:22" ht="24.75" customHeight="1" x14ac:dyDescent="0.2">
      <c r="A17" s="23"/>
      <c r="B17" s="16" t="s">
        <v>132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31"/>
    </row>
    <row r="18" spans="1:22" ht="12.75" customHeight="1" x14ac:dyDescent="0.2">
      <c r="A18" s="31"/>
      <c r="B18" s="21" t="s">
        <v>23</v>
      </c>
      <c r="C18" s="20">
        <f t="shared" ref="C18:C23" si="5">D18+U18+V18</f>
        <v>49.2</v>
      </c>
      <c r="D18" s="20">
        <f t="shared" ref="D18:D23" si="6">E18+F18+P18+Q18+R18+S18+T18</f>
        <v>49.2</v>
      </c>
      <c r="E18" s="20"/>
      <c r="F18" s="20">
        <f t="shared" ref="F18:F23" si="7">G18+H18+I18+J18+K18+L18+M18+N18+O18</f>
        <v>0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20">
        <v>49.2</v>
      </c>
      <c r="R18" s="31"/>
      <c r="S18" s="31"/>
      <c r="T18" s="31"/>
      <c r="U18" s="31"/>
      <c r="V18" s="31"/>
    </row>
    <row r="19" spans="1:22" ht="12.75" customHeight="1" x14ac:dyDescent="0.2">
      <c r="A19" s="31"/>
      <c r="B19" s="21" t="s">
        <v>24</v>
      </c>
      <c r="C19" s="20">
        <f t="shared" si="5"/>
        <v>0</v>
      </c>
      <c r="D19" s="20">
        <f t="shared" si="6"/>
        <v>0</v>
      </c>
      <c r="E19" s="20"/>
      <c r="F19" s="20">
        <f t="shared" si="7"/>
        <v>0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ht="12.75" customHeight="1" x14ac:dyDescent="0.2">
      <c r="A20" s="31"/>
      <c r="B20" s="21" t="s">
        <v>25</v>
      </c>
      <c r="C20" s="20">
        <f t="shared" si="5"/>
        <v>8.1999999999999993</v>
      </c>
      <c r="D20" s="20">
        <f t="shared" si="6"/>
        <v>8.1999999999999993</v>
      </c>
      <c r="E20" s="20"/>
      <c r="F20" s="20">
        <f t="shared" si="7"/>
        <v>0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20">
        <v>8.1999999999999993</v>
      </c>
      <c r="R20" s="31"/>
      <c r="S20" s="31"/>
      <c r="T20" s="31"/>
      <c r="U20" s="31"/>
      <c r="V20" s="31"/>
    </row>
    <row r="21" spans="1:22" ht="12.75" customHeight="1" x14ac:dyDescent="0.2">
      <c r="A21" s="31"/>
      <c r="B21" s="22" t="s">
        <v>38</v>
      </c>
      <c r="C21" s="20">
        <f t="shared" si="5"/>
        <v>18.600000000000001</v>
      </c>
      <c r="D21" s="20">
        <f t="shared" si="6"/>
        <v>18.600000000000001</v>
      </c>
      <c r="E21" s="20"/>
      <c r="F21" s="20">
        <f t="shared" si="7"/>
        <v>0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20">
        <v>18.600000000000001</v>
      </c>
      <c r="R21" s="31"/>
      <c r="S21" s="31"/>
      <c r="T21" s="31"/>
      <c r="U21" s="31"/>
      <c r="V21" s="31"/>
    </row>
    <row r="22" spans="1:22" ht="12.75" customHeight="1" x14ac:dyDescent="0.2">
      <c r="A22" s="31"/>
      <c r="B22" s="22" t="s">
        <v>26</v>
      </c>
      <c r="C22" s="20">
        <f t="shared" si="5"/>
        <v>76</v>
      </c>
      <c r="D22" s="20">
        <f t="shared" si="6"/>
        <v>76</v>
      </c>
      <c r="E22" s="20">
        <f>E18+E19+E20+E21</f>
        <v>0</v>
      </c>
      <c r="F22" s="20">
        <f t="shared" si="7"/>
        <v>0</v>
      </c>
      <c r="G22" s="20">
        <f t="shared" ref="G22:V22" si="8">G18+G19+G20+G21</f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20">
        <f t="shared" si="8"/>
        <v>0</v>
      </c>
      <c r="N22" s="20">
        <f t="shared" si="8"/>
        <v>0</v>
      </c>
      <c r="O22" s="20">
        <f t="shared" si="8"/>
        <v>0</v>
      </c>
      <c r="P22" s="20">
        <f t="shared" si="8"/>
        <v>0</v>
      </c>
      <c r="Q22" s="20">
        <f t="shared" si="8"/>
        <v>76</v>
      </c>
      <c r="R22" s="20">
        <f t="shared" si="8"/>
        <v>0</v>
      </c>
      <c r="S22" s="20">
        <f t="shared" si="8"/>
        <v>0</v>
      </c>
      <c r="T22" s="20">
        <f t="shared" si="8"/>
        <v>0</v>
      </c>
      <c r="U22" s="20">
        <f t="shared" si="8"/>
        <v>0</v>
      </c>
      <c r="V22" s="20">
        <f t="shared" si="8"/>
        <v>0</v>
      </c>
    </row>
    <row r="23" spans="1:22" ht="12.75" customHeight="1" x14ac:dyDescent="0.2">
      <c r="A23" s="31"/>
      <c r="B23" s="21" t="s">
        <v>27</v>
      </c>
      <c r="C23" s="20">
        <f t="shared" si="5"/>
        <v>75.3</v>
      </c>
      <c r="D23" s="20">
        <f t="shared" si="6"/>
        <v>75.3</v>
      </c>
      <c r="E23" s="20"/>
      <c r="F23" s="20">
        <f t="shared" si="7"/>
        <v>0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20">
        <v>75.3</v>
      </c>
      <c r="R23" s="31"/>
      <c r="S23" s="31"/>
      <c r="T23" s="31"/>
      <c r="U23" s="31"/>
      <c r="V23" s="31"/>
    </row>
    <row r="24" spans="1:22" ht="11.25" customHeight="1" x14ac:dyDescent="0.2">
      <c r="A24" s="31"/>
      <c r="B24" s="21" t="s">
        <v>28</v>
      </c>
      <c r="C24" s="20">
        <f t="shared" ref="C24:T24" si="9">C23-C22</f>
        <v>-0.70000000000000284</v>
      </c>
      <c r="D24" s="20">
        <f t="shared" si="9"/>
        <v>-0.70000000000000284</v>
      </c>
      <c r="E24" s="20">
        <f t="shared" si="9"/>
        <v>0</v>
      </c>
      <c r="F24" s="20">
        <f t="shared" si="9"/>
        <v>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0</v>
      </c>
      <c r="P24" s="20">
        <f t="shared" si="9"/>
        <v>0</v>
      </c>
      <c r="Q24" s="20">
        <f t="shared" si="9"/>
        <v>-0.70000000000000284</v>
      </c>
      <c r="R24" s="20">
        <f t="shared" si="9"/>
        <v>0</v>
      </c>
      <c r="S24" s="20">
        <f t="shared" si="9"/>
        <v>0</v>
      </c>
      <c r="T24" s="20">
        <f t="shared" si="9"/>
        <v>0</v>
      </c>
      <c r="U24" s="20">
        <f>U23-U22</f>
        <v>0</v>
      </c>
      <c r="V24" s="20">
        <f>V23-V22</f>
        <v>0</v>
      </c>
    </row>
    <row r="25" spans="1:22" ht="12.75" customHeight="1" x14ac:dyDescent="0.2">
      <c r="A25" s="31"/>
      <c r="B25" s="21" t="s">
        <v>29</v>
      </c>
      <c r="C25" s="20">
        <f>C23/C22*100</f>
        <v>99.078947368421041</v>
      </c>
      <c r="D25" s="20">
        <f>D23/D22*100</f>
        <v>99.078947368421041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>
        <f>Q23/Q22*100</f>
        <v>99.078947368421041</v>
      </c>
      <c r="R25" s="20"/>
      <c r="S25" s="20"/>
      <c r="T25" s="20"/>
      <c r="U25" s="20"/>
      <c r="V25" s="20"/>
    </row>
    <row r="26" spans="1:22" ht="24.75" customHeight="1" x14ac:dyDescent="0.2">
      <c r="A26" s="23"/>
      <c r="B26" s="16" t="s">
        <v>133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31"/>
    </row>
    <row r="27" spans="1:22" ht="12.75" customHeight="1" x14ac:dyDescent="0.2">
      <c r="A27" s="31"/>
      <c r="B27" s="21" t="s">
        <v>23</v>
      </c>
      <c r="C27" s="20">
        <f t="shared" ref="C27:C32" si="10">D27+U27+V27</f>
        <v>116.5</v>
      </c>
      <c r="D27" s="20">
        <f t="shared" ref="D27:D32" si="11">E27+F27+P27+Q27+R27+S27+T27</f>
        <v>116.5</v>
      </c>
      <c r="E27" s="20"/>
      <c r="F27" s="20">
        <f t="shared" ref="F27:F32" si="12">G27+H27+I27+J27+K27+L27+M27+N27+O27</f>
        <v>0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20">
        <v>116.5</v>
      </c>
      <c r="R27" s="20"/>
      <c r="S27" s="31"/>
      <c r="T27" s="31"/>
      <c r="U27" s="31"/>
      <c r="V27" s="31"/>
    </row>
    <row r="28" spans="1:22" ht="12.75" customHeight="1" x14ac:dyDescent="0.2">
      <c r="A28" s="31"/>
      <c r="B28" s="21" t="s">
        <v>24</v>
      </c>
      <c r="C28" s="20">
        <f t="shared" si="10"/>
        <v>0</v>
      </c>
      <c r="D28" s="20">
        <f t="shared" si="11"/>
        <v>0</v>
      </c>
      <c r="E28" s="20"/>
      <c r="F28" s="20">
        <f t="shared" si="12"/>
        <v>0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ht="12.75" customHeight="1" x14ac:dyDescent="0.2">
      <c r="A29" s="31"/>
      <c r="B29" s="21" t="s">
        <v>25</v>
      </c>
      <c r="C29" s="20">
        <f t="shared" si="10"/>
        <v>10.3</v>
      </c>
      <c r="D29" s="20">
        <f t="shared" si="11"/>
        <v>10.3</v>
      </c>
      <c r="E29" s="20"/>
      <c r="F29" s="20">
        <f t="shared" si="12"/>
        <v>0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20">
        <v>10.3</v>
      </c>
      <c r="R29" s="31"/>
      <c r="S29" s="31"/>
      <c r="T29" s="31"/>
      <c r="U29" s="31"/>
      <c r="V29" s="31"/>
    </row>
    <row r="30" spans="1:22" ht="12.75" customHeight="1" x14ac:dyDescent="0.2">
      <c r="A30" s="31"/>
      <c r="B30" s="22" t="s">
        <v>38</v>
      </c>
      <c r="C30" s="20">
        <f t="shared" si="10"/>
        <v>28.9</v>
      </c>
      <c r="D30" s="20">
        <f t="shared" si="11"/>
        <v>28.9</v>
      </c>
      <c r="E30" s="20"/>
      <c r="F30" s="20">
        <f t="shared" si="12"/>
        <v>0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20">
        <v>28.9</v>
      </c>
      <c r="R30" s="20"/>
      <c r="S30" s="31"/>
      <c r="T30" s="31"/>
      <c r="U30" s="31"/>
      <c r="V30" s="31"/>
    </row>
    <row r="31" spans="1:22" ht="12.75" customHeight="1" x14ac:dyDescent="0.2">
      <c r="A31" s="31"/>
      <c r="B31" s="22" t="s">
        <v>26</v>
      </c>
      <c r="C31" s="20">
        <f t="shared" si="10"/>
        <v>155.69999999999999</v>
      </c>
      <c r="D31" s="20">
        <f t="shared" si="11"/>
        <v>155.69999999999999</v>
      </c>
      <c r="E31" s="20">
        <f>E27+E28+E29+E30</f>
        <v>0</v>
      </c>
      <c r="F31" s="20">
        <f t="shared" si="12"/>
        <v>0</v>
      </c>
      <c r="G31" s="20">
        <f t="shared" ref="G31:V31" si="13">G27+G28+G29+G30</f>
        <v>0</v>
      </c>
      <c r="H31" s="20">
        <f t="shared" si="13"/>
        <v>0</v>
      </c>
      <c r="I31" s="20">
        <f t="shared" si="13"/>
        <v>0</v>
      </c>
      <c r="J31" s="20">
        <f t="shared" si="13"/>
        <v>0</v>
      </c>
      <c r="K31" s="20">
        <f t="shared" si="13"/>
        <v>0</v>
      </c>
      <c r="L31" s="20">
        <f t="shared" si="13"/>
        <v>0</v>
      </c>
      <c r="M31" s="20">
        <f t="shared" si="13"/>
        <v>0</v>
      </c>
      <c r="N31" s="20">
        <f t="shared" si="13"/>
        <v>0</v>
      </c>
      <c r="O31" s="20">
        <f t="shared" si="13"/>
        <v>0</v>
      </c>
      <c r="P31" s="20">
        <f t="shared" si="13"/>
        <v>0</v>
      </c>
      <c r="Q31" s="20">
        <f t="shared" si="13"/>
        <v>155.69999999999999</v>
      </c>
      <c r="R31" s="20">
        <f t="shared" si="13"/>
        <v>0</v>
      </c>
      <c r="S31" s="20">
        <f t="shared" si="13"/>
        <v>0</v>
      </c>
      <c r="T31" s="20">
        <f t="shared" si="13"/>
        <v>0</v>
      </c>
      <c r="U31" s="20">
        <f t="shared" si="13"/>
        <v>0</v>
      </c>
      <c r="V31" s="20">
        <f t="shared" si="13"/>
        <v>0</v>
      </c>
    </row>
    <row r="32" spans="1:22" ht="12.75" customHeight="1" x14ac:dyDescent="0.2">
      <c r="A32" s="31"/>
      <c r="B32" s="21" t="s">
        <v>27</v>
      </c>
      <c r="C32" s="20">
        <f t="shared" si="10"/>
        <v>149</v>
      </c>
      <c r="D32" s="20">
        <f t="shared" si="11"/>
        <v>149</v>
      </c>
      <c r="E32" s="20"/>
      <c r="F32" s="20">
        <f t="shared" si="12"/>
        <v>0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20">
        <v>149</v>
      </c>
      <c r="R32" s="20"/>
      <c r="S32" s="31"/>
      <c r="T32" s="31"/>
      <c r="U32" s="31"/>
      <c r="V32" s="31"/>
    </row>
    <row r="33" spans="1:22" ht="12.75" customHeight="1" x14ac:dyDescent="0.2">
      <c r="A33" s="31"/>
      <c r="B33" s="21" t="s">
        <v>28</v>
      </c>
      <c r="C33" s="20">
        <f t="shared" ref="C33:T33" si="14">C32-C31</f>
        <v>-6.6999999999999886</v>
      </c>
      <c r="D33" s="20">
        <f t="shared" si="14"/>
        <v>-6.6999999999999886</v>
      </c>
      <c r="E33" s="20">
        <f t="shared" si="14"/>
        <v>0</v>
      </c>
      <c r="F33" s="20">
        <f t="shared" si="14"/>
        <v>0</v>
      </c>
      <c r="G33" s="20">
        <f t="shared" si="14"/>
        <v>0</v>
      </c>
      <c r="H33" s="20">
        <f t="shared" si="14"/>
        <v>0</v>
      </c>
      <c r="I33" s="20">
        <f t="shared" si="14"/>
        <v>0</v>
      </c>
      <c r="J33" s="20">
        <f t="shared" si="14"/>
        <v>0</v>
      </c>
      <c r="K33" s="20">
        <f t="shared" si="14"/>
        <v>0</v>
      </c>
      <c r="L33" s="20">
        <f t="shared" si="14"/>
        <v>0</v>
      </c>
      <c r="M33" s="20">
        <f t="shared" si="14"/>
        <v>0</v>
      </c>
      <c r="N33" s="20">
        <f t="shared" si="14"/>
        <v>0</v>
      </c>
      <c r="O33" s="20">
        <f t="shared" si="14"/>
        <v>0</v>
      </c>
      <c r="P33" s="20">
        <f t="shared" si="14"/>
        <v>0</v>
      </c>
      <c r="Q33" s="20">
        <f t="shared" si="14"/>
        <v>-6.6999999999999886</v>
      </c>
      <c r="R33" s="20">
        <f t="shared" si="14"/>
        <v>0</v>
      </c>
      <c r="S33" s="20">
        <f t="shared" si="14"/>
        <v>0</v>
      </c>
      <c r="T33" s="20">
        <f t="shared" si="14"/>
        <v>0</v>
      </c>
      <c r="U33" s="20">
        <f>U32-U31</f>
        <v>0</v>
      </c>
      <c r="V33" s="20">
        <f>V32-V31</f>
        <v>0</v>
      </c>
    </row>
    <row r="34" spans="1:22" ht="12.75" customHeight="1" x14ac:dyDescent="0.2">
      <c r="A34" s="31"/>
      <c r="B34" s="21" t="s">
        <v>29</v>
      </c>
      <c r="C34" s="20">
        <f>C32/C31*100</f>
        <v>95.696852922286453</v>
      </c>
      <c r="D34" s="20">
        <f>D32/D31*100</f>
        <v>95.696852922286453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>
        <f>Q32/Q31*100</f>
        <v>95.696852922286453</v>
      </c>
      <c r="R34" s="20"/>
      <c r="S34" s="20"/>
      <c r="T34" s="20"/>
      <c r="U34" s="20"/>
      <c r="V34" s="20"/>
    </row>
  </sheetData>
  <mergeCells count="16">
    <mergeCell ref="A2:A6"/>
    <mergeCell ref="D2:T2"/>
    <mergeCell ref="D3:D5"/>
    <mergeCell ref="E3:E5"/>
    <mergeCell ref="F4:F5"/>
    <mergeCell ref="P3:P5"/>
    <mergeCell ref="Q3:Q5"/>
    <mergeCell ref="R3:R5"/>
    <mergeCell ref="F3:O3"/>
    <mergeCell ref="G4:O4"/>
    <mergeCell ref="B2:B6"/>
    <mergeCell ref="C2:C5"/>
    <mergeCell ref="V2:V5"/>
    <mergeCell ref="S3:S5"/>
    <mergeCell ref="T3:T5"/>
    <mergeCell ref="U2:U5"/>
  </mergeCells>
  <phoneticPr fontId="1" type="noConversion"/>
  <pageMargins left="0.17" right="0.2" top="0.11" bottom="0.16" header="0.11" footer="0.16"/>
  <pageSetup paperSize="9" orientation="landscape" verticalDpi="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34"/>
  <sheetViews>
    <sheetView showZeros="0" zoomScale="110" zoomScaleNormal="110" workbookViewId="0">
      <pane ySplit="6" topLeftCell="A7" activePane="bottomLeft" state="frozen"/>
      <selection activeCell="C35" sqref="C35"/>
      <selection pane="bottomLeft" activeCell="U25" sqref="U25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4.710937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6" width="4.140625" style="19" customWidth="1"/>
    <col min="17" max="17" width="4.85546875" style="19" customWidth="1"/>
    <col min="18" max="19" width="4.140625" style="19" customWidth="1"/>
    <col min="20" max="20" width="5.7109375" style="19" customWidth="1"/>
    <col min="21" max="21" width="5" style="19" customWidth="1"/>
    <col min="22" max="22" width="4.140625" style="19" customWidth="1"/>
    <col min="23" max="23" width="0" style="19" hidden="1" customWidth="1"/>
    <col min="24" max="16384" width="9.140625" style="18"/>
  </cols>
  <sheetData>
    <row r="1" spans="1:23" ht="12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45</v>
      </c>
    </row>
    <row r="2" spans="1:23" ht="12.7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3.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3.5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48" t="s">
        <v>3</v>
      </c>
      <c r="H5" s="48" t="s">
        <v>4</v>
      </c>
      <c r="I5" s="48" t="s">
        <v>5</v>
      </c>
      <c r="J5" s="48" t="s">
        <v>6</v>
      </c>
      <c r="K5" s="48" t="s">
        <v>7</v>
      </c>
      <c r="L5" s="48" t="s">
        <v>8</v>
      </c>
      <c r="M5" s="48" t="s">
        <v>9</v>
      </c>
      <c r="N5" s="48" t="s">
        <v>52</v>
      </c>
      <c r="O5" s="48" t="s">
        <v>10</v>
      </c>
      <c r="P5" s="111"/>
      <c r="Q5" s="111"/>
      <c r="R5" s="111"/>
      <c r="S5" s="111"/>
      <c r="T5" s="111"/>
      <c r="U5" s="111"/>
      <c r="V5" s="111"/>
    </row>
    <row r="6" spans="1:23" x14ac:dyDescent="0.2">
      <c r="A6" s="110"/>
      <c r="B6" s="110"/>
      <c r="C6" s="47">
        <v>1</v>
      </c>
      <c r="D6" s="47">
        <v>2</v>
      </c>
      <c r="E6" s="47">
        <v>21</v>
      </c>
      <c r="F6" s="47">
        <v>22</v>
      </c>
      <c r="G6" s="47">
        <v>221</v>
      </c>
      <c r="H6" s="47">
        <v>222</v>
      </c>
      <c r="I6" s="47">
        <v>223</v>
      </c>
      <c r="J6" s="47">
        <v>224</v>
      </c>
      <c r="K6" s="47">
        <v>225</v>
      </c>
      <c r="L6" s="47">
        <v>226</v>
      </c>
      <c r="M6" s="47">
        <v>227</v>
      </c>
      <c r="N6" s="47">
        <v>228</v>
      </c>
      <c r="O6" s="47">
        <v>229</v>
      </c>
      <c r="P6" s="47">
        <v>23</v>
      </c>
      <c r="Q6" s="47">
        <v>24</v>
      </c>
      <c r="R6" s="47">
        <v>25</v>
      </c>
      <c r="S6" s="47">
        <v>26</v>
      </c>
      <c r="T6" s="47">
        <v>27</v>
      </c>
      <c r="U6" s="47">
        <v>28</v>
      </c>
      <c r="V6" s="47">
        <v>29</v>
      </c>
      <c r="W6" s="18"/>
    </row>
    <row r="7" spans="1:23" ht="11.25" customHeight="1" x14ac:dyDescent="0.2">
      <c r="A7" s="47">
        <v>1</v>
      </c>
      <c r="B7" s="47">
        <v>2</v>
      </c>
      <c r="C7" s="47">
        <v>4</v>
      </c>
      <c r="D7" s="47">
        <v>5</v>
      </c>
      <c r="E7" s="47">
        <v>6</v>
      </c>
      <c r="F7" s="47">
        <v>7</v>
      </c>
      <c r="G7" s="47">
        <v>8</v>
      </c>
      <c r="H7" s="47">
        <v>9</v>
      </c>
      <c r="I7" s="47">
        <v>10</v>
      </c>
      <c r="J7" s="47">
        <v>11</v>
      </c>
      <c r="K7" s="47">
        <v>12</v>
      </c>
      <c r="L7" s="47">
        <v>13</v>
      </c>
      <c r="M7" s="47">
        <v>14</v>
      </c>
      <c r="N7" s="47">
        <v>15</v>
      </c>
      <c r="O7" s="47">
        <v>16</v>
      </c>
      <c r="P7" s="47">
        <v>17</v>
      </c>
      <c r="Q7" s="47">
        <v>18</v>
      </c>
      <c r="R7" s="47">
        <v>19</v>
      </c>
      <c r="S7" s="47">
        <v>20</v>
      </c>
      <c r="T7" s="47">
        <v>21</v>
      </c>
      <c r="U7" s="47">
        <v>22</v>
      </c>
      <c r="V7" s="47">
        <v>23</v>
      </c>
    </row>
    <row r="8" spans="1:23" ht="24.75" customHeight="1" x14ac:dyDescent="0.2">
      <c r="A8" s="23"/>
      <c r="B8" s="16" t="s">
        <v>134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47"/>
    </row>
    <row r="9" spans="1:23" ht="13.5" customHeight="1" x14ac:dyDescent="0.2">
      <c r="A9" s="47"/>
      <c r="B9" s="21" t="s">
        <v>23</v>
      </c>
      <c r="C9" s="20">
        <f t="shared" ref="C9:C14" si="0">D9+U9+V9</f>
        <v>17.600000000000001</v>
      </c>
      <c r="D9" s="20">
        <f t="shared" ref="D9:D14" si="1">E9+F9+P9+Q9+R9+S9+T9</f>
        <v>17.600000000000001</v>
      </c>
      <c r="E9" s="20"/>
      <c r="F9" s="20">
        <f t="shared" ref="F9:F14" si="2">G9+H9+I9+J9+K9+L9+M9+N9+O9</f>
        <v>0</v>
      </c>
      <c r="G9" s="47"/>
      <c r="H9" s="47"/>
      <c r="I9" s="47"/>
      <c r="J9" s="47"/>
      <c r="K9" s="47"/>
      <c r="L9" s="47"/>
      <c r="M9" s="47"/>
      <c r="N9" s="47"/>
      <c r="O9" s="47"/>
      <c r="P9" s="47"/>
      <c r="Q9" s="20">
        <v>17.600000000000001</v>
      </c>
      <c r="R9" s="47"/>
      <c r="S9" s="47"/>
      <c r="T9" s="47"/>
      <c r="U9" s="47"/>
      <c r="V9" s="47"/>
    </row>
    <row r="10" spans="1:23" ht="13.5" customHeight="1" x14ac:dyDescent="0.2">
      <c r="A10" s="47"/>
      <c r="B10" s="21" t="s">
        <v>24</v>
      </c>
      <c r="C10" s="20">
        <f t="shared" si="0"/>
        <v>0</v>
      </c>
      <c r="D10" s="20">
        <f t="shared" si="1"/>
        <v>0</v>
      </c>
      <c r="E10" s="20"/>
      <c r="F10" s="20">
        <f t="shared" si="2"/>
        <v>0</v>
      </c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</row>
    <row r="11" spans="1:23" ht="13.5" customHeight="1" x14ac:dyDescent="0.2">
      <c r="A11" s="47"/>
      <c r="B11" s="21" t="s">
        <v>25</v>
      </c>
      <c r="C11" s="20">
        <f t="shared" si="0"/>
        <v>0</v>
      </c>
      <c r="D11" s="20">
        <f t="shared" si="1"/>
        <v>0</v>
      </c>
      <c r="E11" s="20"/>
      <c r="F11" s="20">
        <f t="shared" si="2"/>
        <v>0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20"/>
      <c r="R11" s="47"/>
      <c r="S11" s="47"/>
      <c r="T11" s="47"/>
      <c r="U11" s="20"/>
      <c r="V11" s="47"/>
    </row>
    <row r="12" spans="1:23" ht="13.5" customHeight="1" x14ac:dyDescent="0.2">
      <c r="A12" s="47"/>
      <c r="B12" s="22" t="s">
        <v>38</v>
      </c>
      <c r="C12" s="20">
        <f t="shared" si="0"/>
        <v>13.7</v>
      </c>
      <c r="D12" s="20">
        <f t="shared" si="1"/>
        <v>13.7</v>
      </c>
      <c r="E12" s="20"/>
      <c r="F12" s="20">
        <f t="shared" si="2"/>
        <v>0</v>
      </c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20">
        <v>13.7</v>
      </c>
      <c r="R12" s="20"/>
      <c r="S12" s="20"/>
      <c r="T12" s="20"/>
      <c r="U12" s="20"/>
      <c r="V12" s="47"/>
    </row>
    <row r="13" spans="1:23" ht="13.5" customHeight="1" x14ac:dyDescent="0.2">
      <c r="A13" s="47"/>
      <c r="B13" s="22" t="s">
        <v>26</v>
      </c>
      <c r="C13" s="20">
        <f t="shared" si="0"/>
        <v>31.3</v>
      </c>
      <c r="D13" s="20">
        <f t="shared" si="1"/>
        <v>31.3</v>
      </c>
      <c r="E13" s="20">
        <f>E9+E10+E11+E12</f>
        <v>0</v>
      </c>
      <c r="F13" s="20">
        <f t="shared" si="2"/>
        <v>0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0</v>
      </c>
      <c r="Q13" s="20">
        <f>Q9+Q10+Q11+Q12</f>
        <v>31.3</v>
      </c>
      <c r="R13" s="20">
        <f t="shared" si="3"/>
        <v>0</v>
      </c>
      <c r="S13" s="20">
        <f t="shared" si="3"/>
        <v>0</v>
      </c>
      <c r="T13" s="20">
        <f t="shared" si="3"/>
        <v>0</v>
      </c>
      <c r="U13" s="20">
        <f t="shared" si="3"/>
        <v>0</v>
      </c>
      <c r="V13" s="20">
        <f t="shared" si="3"/>
        <v>0</v>
      </c>
    </row>
    <row r="14" spans="1:23" ht="13.5" customHeight="1" x14ac:dyDescent="0.2">
      <c r="A14" s="47"/>
      <c r="B14" s="21" t="s">
        <v>27</v>
      </c>
      <c r="C14" s="20">
        <f t="shared" si="0"/>
        <v>28</v>
      </c>
      <c r="D14" s="20">
        <f t="shared" si="1"/>
        <v>28</v>
      </c>
      <c r="E14" s="20"/>
      <c r="F14" s="20">
        <f t="shared" si="2"/>
        <v>0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20">
        <v>28</v>
      </c>
      <c r="R14" s="47"/>
      <c r="S14" s="47"/>
      <c r="T14" s="47"/>
      <c r="U14" s="47"/>
      <c r="V14" s="47"/>
    </row>
    <row r="15" spans="1:23" ht="12" customHeight="1" x14ac:dyDescent="0.2">
      <c r="A15" s="47"/>
      <c r="B15" s="21" t="s">
        <v>28</v>
      </c>
      <c r="C15" s="20">
        <f t="shared" ref="C15:V15" si="4">C14-C13</f>
        <v>-3.3000000000000007</v>
      </c>
      <c r="D15" s="20">
        <f t="shared" si="4"/>
        <v>-3.3000000000000007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-3.3000000000000007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</row>
    <row r="16" spans="1:23" ht="12.75" customHeight="1" x14ac:dyDescent="0.2">
      <c r="A16" s="47"/>
      <c r="B16" s="21" t="s">
        <v>29</v>
      </c>
      <c r="C16" s="20">
        <f>C14/C13*100</f>
        <v>89.456869009584665</v>
      </c>
      <c r="D16" s="20">
        <f>D14/D13*100</f>
        <v>89.456869009584665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>
        <f>Q14/Q13*100</f>
        <v>89.456869009584665</v>
      </c>
      <c r="R16" s="20"/>
      <c r="S16" s="20"/>
      <c r="T16" s="20"/>
      <c r="U16" s="20"/>
      <c r="V16" s="20"/>
    </row>
    <row r="17" spans="1:22" ht="24" customHeight="1" x14ac:dyDescent="0.2">
      <c r="A17" s="23"/>
      <c r="B17" s="16" t="s">
        <v>135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47"/>
    </row>
    <row r="18" spans="1:22" ht="12.75" customHeight="1" x14ac:dyDescent="0.2">
      <c r="A18" s="47"/>
      <c r="B18" s="21" t="s">
        <v>23</v>
      </c>
      <c r="C18" s="20">
        <f t="shared" ref="C18:C23" si="5">D18+U18+V18</f>
        <v>105.9</v>
      </c>
      <c r="D18" s="20">
        <f t="shared" ref="D18:D23" si="6">E18+F18+P18+Q18+R18+S18+T18</f>
        <v>105.9</v>
      </c>
      <c r="E18" s="20"/>
      <c r="F18" s="20">
        <f t="shared" ref="F18:F23" si="7">G18+H18+I18+J18+K18+L18+M18+N18+O18</f>
        <v>0</v>
      </c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20">
        <v>105.9</v>
      </c>
      <c r="R18" s="47"/>
      <c r="S18" s="47"/>
      <c r="T18" s="47"/>
      <c r="U18" s="47"/>
      <c r="V18" s="47"/>
    </row>
    <row r="19" spans="1:22" ht="12.75" customHeight="1" x14ac:dyDescent="0.2">
      <c r="A19" s="47"/>
      <c r="B19" s="21" t="s">
        <v>24</v>
      </c>
      <c r="C19" s="20">
        <f t="shared" si="5"/>
        <v>0</v>
      </c>
      <c r="D19" s="20">
        <f t="shared" si="6"/>
        <v>0</v>
      </c>
      <c r="E19" s="20"/>
      <c r="F19" s="20">
        <f t="shared" si="7"/>
        <v>0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50"/>
      <c r="R19" s="47"/>
      <c r="S19" s="47"/>
      <c r="T19" s="47"/>
      <c r="U19" s="47"/>
      <c r="V19" s="47"/>
    </row>
    <row r="20" spans="1:22" ht="12.75" customHeight="1" x14ac:dyDescent="0.2">
      <c r="A20" s="47"/>
      <c r="B20" s="21" t="s">
        <v>25</v>
      </c>
      <c r="C20" s="20">
        <f t="shared" si="5"/>
        <v>0</v>
      </c>
      <c r="D20" s="20">
        <f t="shared" si="6"/>
        <v>0</v>
      </c>
      <c r="E20" s="20"/>
      <c r="F20" s="20">
        <f t="shared" si="7"/>
        <v>0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20"/>
      <c r="R20" s="47"/>
      <c r="S20" s="47"/>
      <c r="T20" s="47"/>
      <c r="U20" s="47"/>
      <c r="V20" s="47"/>
    </row>
    <row r="21" spans="1:22" ht="12.75" customHeight="1" x14ac:dyDescent="0.2">
      <c r="A21" s="47"/>
      <c r="B21" s="22" t="s">
        <v>38</v>
      </c>
      <c r="C21" s="20">
        <f t="shared" si="5"/>
        <v>0</v>
      </c>
      <c r="D21" s="20">
        <f t="shared" si="6"/>
        <v>-20</v>
      </c>
      <c r="E21" s="20"/>
      <c r="F21" s="20">
        <f t="shared" si="7"/>
        <v>0</v>
      </c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20">
        <v>-20</v>
      </c>
      <c r="R21" s="47"/>
      <c r="S21" s="47"/>
      <c r="T21" s="47"/>
      <c r="U21" s="20">
        <v>20</v>
      </c>
      <c r="V21" s="47"/>
    </row>
    <row r="22" spans="1:22" ht="12.75" customHeight="1" x14ac:dyDescent="0.2">
      <c r="A22" s="47"/>
      <c r="B22" s="22" t="s">
        <v>26</v>
      </c>
      <c r="C22" s="20">
        <f t="shared" si="5"/>
        <v>105.9</v>
      </c>
      <c r="D22" s="20">
        <f t="shared" si="6"/>
        <v>85.9</v>
      </c>
      <c r="E22" s="20">
        <f>E18+E19+E20+E21</f>
        <v>0</v>
      </c>
      <c r="F22" s="20">
        <f t="shared" si="7"/>
        <v>0</v>
      </c>
      <c r="G22" s="20">
        <f t="shared" ref="G22:V22" si="8">G18+G19+G20+G21</f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20">
        <f t="shared" si="8"/>
        <v>0</v>
      </c>
      <c r="N22" s="20">
        <f t="shared" si="8"/>
        <v>0</v>
      </c>
      <c r="O22" s="20">
        <f t="shared" si="8"/>
        <v>0</v>
      </c>
      <c r="P22" s="20">
        <f t="shared" si="8"/>
        <v>0</v>
      </c>
      <c r="Q22" s="20">
        <f t="shared" si="8"/>
        <v>85.9</v>
      </c>
      <c r="R22" s="20">
        <f t="shared" si="8"/>
        <v>0</v>
      </c>
      <c r="S22" s="20">
        <f t="shared" si="8"/>
        <v>0</v>
      </c>
      <c r="T22" s="20">
        <f t="shared" si="8"/>
        <v>0</v>
      </c>
      <c r="U22" s="20">
        <f t="shared" si="8"/>
        <v>20</v>
      </c>
      <c r="V22" s="20">
        <f t="shared" si="8"/>
        <v>0</v>
      </c>
    </row>
    <row r="23" spans="1:22" ht="12.75" customHeight="1" x14ac:dyDescent="0.2">
      <c r="A23" s="47"/>
      <c r="B23" s="21" t="s">
        <v>27</v>
      </c>
      <c r="C23" s="20">
        <f t="shared" si="5"/>
        <v>71.599999999999994</v>
      </c>
      <c r="D23" s="20">
        <f t="shared" si="6"/>
        <v>71.5</v>
      </c>
      <c r="E23" s="20"/>
      <c r="F23" s="20">
        <f t="shared" si="7"/>
        <v>0</v>
      </c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20">
        <v>71.5</v>
      </c>
      <c r="R23" s="47"/>
      <c r="S23" s="47"/>
      <c r="T23" s="47"/>
      <c r="U23" s="47">
        <v>0.1</v>
      </c>
      <c r="V23" s="47"/>
    </row>
    <row r="24" spans="1:22" ht="11.25" customHeight="1" x14ac:dyDescent="0.2">
      <c r="A24" s="47"/>
      <c r="B24" s="21" t="s">
        <v>28</v>
      </c>
      <c r="C24" s="20">
        <f t="shared" ref="C24:T24" si="9">C23-C22</f>
        <v>-34.300000000000011</v>
      </c>
      <c r="D24" s="20">
        <f t="shared" si="9"/>
        <v>-14.400000000000006</v>
      </c>
      <c r="E24" s="20">
        <f t="shared" si="9"/>
        <v>0</v>
      </c>
      <c r="F24" s="20">
        <f t="shared" si="9"/>
        <v>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0</v>
      </c>
      <c r="P24" s="20">
        <f t="shared" si="9"/>
        <v>0</v>
      </c>
      <c r="Q24" s="20">
        <f t="shared" si="9"/>
        <v>-14.400000000000006</v>
      </c>
      <c r="R24" s="20">
        <f t="shared" si="9"/>
        <v>0</v>
      </c>
      <c r="S24" s="20">
        <f t="shared" si="9"/>
        <v>0</v>
      </c>
      <c r="T24" s="20">
        <f t="shared" si="9"/>
        <v>0</v>
      </c>
      <c r="U24" s="20">
        <f>U23-U22</f>
        <v>-19.899999999999999</v>
      </c>
      <c r="V24" s="20">
        <f>V23-V22</f>
        <v>0</v>
      </c>
    </row>
    <row r="25" spans="1:22" ht="12.75" customHeight="1" x14ac:dyDescent="0.2">
      <c r="A25" s="47"/>
      <c r="B25" s="21" t="s">
        <v>29</v>
      </c>
      <c r="C25" s="20">
        <f>C23/C22*100</f>
        <v>67.610953729933883</v>
      </c>
      <c r="D25" s="20">
        <f>D23/D22*100</f>
        <v>83.236321303841677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>
        <f>Q23/Q22*100</f>
        <v>83.236321303841677</v>
      </c>
      <c r="R25" s="20"/>
      <c r="S25" s="20"/>
      <c r="T25" s="20"/>
      <c r="U25" s="9">
        <f>U23/U22*100</f>
        <v>0.5</v>
      </c>
      <c r="V25" s="20"/>
    </row>
    <row r="26" spans="1:22" ht="24.75" customHeight="1" x14ac:dyDescent="0.2">
      <c r="A26" s="23" t="s">
        <v>33</v>
      </c>
      <c r="B26" s="16" t="s">
        <v>136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47"/>
    </row>
    <row r="27" spans="1:22" ht="12.75" customHeight="1" x14ac:dyDescent="0.2">
      <c r="A27" s="47"/>
      <c r="B27" s="21" t="s">
        <v>23</v>
      </c>
      <c r="C27" s="20">
        <f t="shared" ref="C27:C32" si="10">D27+U27+V27</f>
        <v>72</v>
      </c>
      <c r="D27" s="20">
        <f t="shared" ref="D27:D32" si="11">E27+F27+P27+Q27+R27+S27+T27</f>
        <v>72</v>
      </c>
      <c r="E27" s="20">
        <f>'V.46 კულ'!E9+'V.46 კულ'!E18+'V.46 კულ'!E27+'V.47 კულ'!E9+'V.47 კულ'!E18+'V.47 კულ'!E27+'V.48 კულ'!E9+'V.48 კულ'!E18+'V.48 კულ'!E27+'V.49 კულ'!E9+'V.49 კულ'!E18+'V.49 კულ'!E27</f>
        <v>0</v>
      </c>
      <c r="F27" s="20">
        <f t="shared" ref="F27:F32" si="12">G27+H27+I27+J27+K27+L27+M27+N27+O27</f>
        <v>61</v>
      </c>
      <c r="G27" s="20">
        <f>'V.46 კულ'!G9+'V.46 კულ'!G18+'V.46 კულ'!G27+'V.47 კულ'!G9+'V.47 კულ'!G18+'V.47 კულ'!G27+'V.48 კულ'!G9+'V.48 კულ'!G18+'V.48 კულ'!G27+'V.49 კულ'!G9+'V.49 კულ'!G18+'V.49 კულ'!G27</f>
        <v>0</v>
      </c>
      <c r="H27" s="20">
        <f>'V.46 კულ'!H9+'V.46 კულ'!H18+'V.46 კულ'!H27+'V.47 კულ'!H9+'V.47 კულ'!H18+'V.47 კულ'!H27+'V.48 კულ'!H9+'V.48 კულ'!H18+'V.48 კულ'!H27+'V.49 კულ'!H9+'V.49 კულ'!H18+'V.49 კულ'!H27</f>
        <v>0</v>
      </c>
      <c r="I27" s="20">
        <f>'V.46 კულ'!I9+'V.46 კულ'!I18+'V.46 კულ'!I27+'V.47 კულ'!I9+'V.47 კულ'!I18+'V.47 კულ'!I27+'V.48 კულ'!I9+'V.48 კულ'!I18+'V.48 კულ'!I27+'V.49 კულ'!I9+'V.49 კულ'!I18+'V.49 კულ'!I27</f>
        <v>0</v>
      </c>
      <c r="J27" s="20">
        <f>'V.46 კულ'!J9+'V.46 კულ'!J18+'V.46 კულ'!J27+'V.47 კულ'!J9+'V.47 კულ'!J18+'V.47 კულ'!J27+'V.48 კულ'!J9+'V.48 კულ'!J18+'V.48 კულ'!J27+'V.49 კულ'!J9+'V.49 კულ'!J18+'V.49 კულ'!J27</f>
        <v>0</v>
      </c>
      <c r="K27" s="20">
        <f>'V.46 კულ'!K9+'V.46 კულ'!K18+'V.46 კულ'!K27+'V.47 კულ'!K9+'V.47 კულ'!K18+'V.47 კულ'!K27+'V.48 კულ'!K9+'V.48 კულ'!K18+'V.48 კულ'!K27+'V.49 კულ'!K9+'V.49 კულ'!K18+'V.49 კულ'!K27</f>
        <v>0</v>
      </c>
      <c r="L27" s="20">
        <f>'V.46 კულ'!L9+'V.46 კულ'!L18+'V.46 კულ'!L27+'V.47 კულ'!L9+'V.47 კულ'!L18+'V.47 კულ'!L27+'V.48 კულ'!L9+'V.48 კულ'!L18+'V.48 კულ'!L27+'V.49 კულ'!L9+'V.49 კულ'!L18+'V.49 კულ'!L27</f>
        <v>0</v>
      </c>
      <c r="M27" s="20">
        <f>'V.46 კულ'!M9+'V.46 კულ'!M18+'V.46 კულ'!M27+'V.47 კულ'!M9+'V.47 კულ'!M18+'V.47 კულ'!M27+'V.48 კულ'!M9+'V.48 კულ'!M18+'V.48 კულ'!M27+'V.49 კულ'!M9+'V.49 კულ'!M18+'V.49 კულ'!M27</f>
        <v>0</v>
      </c>
      <c r="N27" s="20">
        <f>'V.46 კულ'!N9+'V.46 კულ'!N18+'V.46 კულ'!N27+'V.47 კულ'!N9+'V.47 კულ'!N18+'V.47 კულ'!N27+'V.48 კულ'!N9+'V.48 კულ'!N18+'V.48 კულ'!N27+'V.49 კულ'!N9+'V.49 კულ'!N18+'V.49 კულ'!N27</f>
        <v>0</v>
      </c>
      <c r="O27" s="20">
        <f>'V.46 კულ'!O9+'V.46 კულ'!O18+'V.46 კულ'!O27+'V.47 კულ'!O9+'V.47 კულ'!O18+'V.47 კულ'!O27+'V.48 კულ'!O9+'V.48 კულ'!O18+'V.48 კულ'!O27+'V.49 კულ'!O9+'V.49 კულ'!O18+'V.49 კულ'!O27</f>
        <v>61</v>
      </c>
      <c r="P27" s="20">
        <f>'V.46 კულ'!P9+'V.46 კულ'!P18+'V.46 კულ'!P27+'V.47 კულ'!P9+'V.47 კულ'!P18+'V.47 კულ'!P27+'V.48 კულ'!P9+'V.48 კულ'!P18+'V.48 კულ'!P27+'V.49 კულ'!P9+'V.49 კულ'!P18+'V.49 კულ'!P27</f>
        <v>0</v>
      </c>
      <c r="Q27" s="20">
        <f>'V.46 კულ'!Q9+'V.46 კულ'!Q18+'V.46 კულ'!Q27+'V.47 კულ'!Q9+'V.47 კულ'!Q18+'V.47 კულ'!Q27+'V.48 კულ'!Q9+'V.48 კულ'!Q18+'V.48 კულ'!Q27+'V.49 კულ'!Q9+'V.49 კულ'!Q18+'V.49 კულ'!Q27</f>
        <v>0</v>
      </c>
      <c r="R27" s="20">
        <f>'V.46 კულ'!R9+'V.46 კულ'!R18+'V.46 კულ'!R27+'V.47 კულ'!R9+'V.47 კულ'!R18+'V.47 კულ'!R27+'V.48 კულ'!R9+'V.48 კულ'!R18+'V.48 კულ'!R27+'V.49 კულ'!R9+'V.49 კულ'!R18+'V.49 კულ'!R27</f>
        <v>0</v>
      </c>
      <c r="S27" s="20">
        <f>'V.46 კულ'!S9+'V.46 კულ'!S18+'V.46 კულ'!S27+'V.47 კულ'!S9+'V.47 კულ'!S18+'V.47 კულ'!S27+'V.48 კულ'!S9+'V.48 კულ'!S18+'V.48 კულ'!S27+'V.49 კულ'!S9+'V.49 კულ'!S18+'V.49 კულ'!S27</f>
        <v>0</v>
      </c>
      <c r="T27" s="20">
        <f>'V.46 კულ'!T9+'V.46 კულ'!T18+'V.46 კულ'!T27+'V.47 კულ'!T9+'V.47 კულ'!T18+'V.47 კულ'!T27+'V.48 კულ'!T9+'V.48 კულ'!T18+'V.48 კულ'!T27+'V.49 კულ'!T9+'V.49 კულ'!T18+'V.49 კულ'!T27</f>
        <v>11</v>
      </c>
      <c r="U27" s="20">
        <f>'V.46 კულ'!U9+'V.46 კულ'!U18+'V.46 კულ'!U27+'V.47 კულ'!U9+'V.47 კულ'!U18+'V.47 კულ'!U27+'V.48 კულ'!U9+'V.48 კულ'!U18+'V.48 კულ'!U27+'V.49 კულ'!U9+'V.49 კულ'!U18+'V.49 კულ'!U27</f>
        <v>0</v>
      </c>
      <c r="V27" s="20">
        <f>'V.46 კულ'!V9+'V.46 კულ'!V18+'V.46 კულ'!V27+'V.47 კულ'!V9+'V.47 კულ'!V18+'V.47 კულ'!V27+'V.48 კულ'!V9+'V.48 კულ'!V18+'V.48 კულ'!V27+'V.49 კულ'!V9+'V.49 კულ'!V18+'V.49 კულ'!V27</f>
        <v>0</v>
      </c>
    </row>
    <row r="28" spans="1:22" ht="12.75" customHeight="1" x14ac:dyDescent="0.2">
      <c r="A28" s="47"/>
      <c r="B28" s="21" t="s">
        <v>24</v>
      </c>
      <c r="C28" s="20">
        <f t="shared" si="10"/>
        <v>0</v>
      </c>
      <c r="D28" s="20">
        <f t="shared" si="11"/>
        <v>0</v>
      </c>
      <c r="E28" s="20">
        <f>'V.46 კულ'!E10+'V.46 კულ'!E19+'V.46 კულ'!E28+'V.47 კულ'!E10+'V.47 კულ'!E19+'V.47 კულ'!E28+'V.48 კულ'!E10+'V.48 კულ'!E19+'V.48 კულ'!E28+'V.49 კულ'!E10+'V.49 კულ'!E19+'V.49 კულ'!E28</f>
        <v>0</v>
      </c>
      <c r="F28" s="20">
        <f t="shared" si="12"/>
        <v>0</v>
      </c>
      <c r="G28" s="20">
        <f>'V.46 კულ'!G10+'V.46 კულ'!G19+'V.46 კულ'!G28+'V.47 კულ'!G10+'V.47 კულ'!G19+'V.47 კულ'!G28+'V.48 კულ'!G10+'V.48 კულ'!G19+'V.48 კულ'!G28+'V.49 კულ'!G10+'V.49 კულ'!G19+'V.49 კულ'!G28</f>
        <v>0</v>
      </c>
      <c r="H28" s="20">
        <f>'V.46 კულ'!H10+'V.46 კულ'!H19+'V.46 კულ'!H28+'V.47 კულ'!H10+'V.47 კულ'!H19+'V.47 კულ'!H28+'V.48 კულ'!H10+'V.48 კულ'!H19+'V.48 კულ'!H28+'V.49 კულ'!H10+'V.49 კულ'!H19+'V.49 კულ'!H28</f>
        <v>0</v>
      </c>
      <c r="I28" s="20">
        <f>'V.46 კულ'!I10+'V.46 კულ'!I19+'V.46 კულ'!I28+'V.47 კულ'!I10+'V.47 კულ'!I19+'V.47 კულ'!I28+'V.48 კულ'!I10+'V.48 კულ'!I19+'V.48 კულ'!I28+'V.49 კულ'!I10+'V.49 კულ'!I19+'V.49 კულ'!I28</f>
        <v>0</v>
      </c>
      <c r="J28" s="20">
        <f>'V.46 კულ'!J10+'V.46 კულ'!J19+'V.46 კულ'!J28+'V.47 კულ'!J10+'V.47 კულ'!J19+'V.47 კულ'!J28+'V.48 კულ'!J10+'V.48 კულ'!J19+'V.48 კულ'!J28+'V.49 კულ'!J10+'V.49 კულ'!J19+'V.49 კულ'!J28</f>
        <v>0</v>
      </c>
      <c r="K28" s="20">
        <f>'V.46 კულ'!K10+'V.46 კულ'!K19+'V.46 კულ'!K28+'V.47 კულ'!K10+'V.47 კულ'!K19+'V.47 კულ'!K28+'V.48 კულ'!K10+'V.48 კულ'!K19+'V.48 კულ'!K28+'V.49 კულ'!K10+'V.49 კულ'!K19+'V.49 კულ'!K28</f>
        <v>0</v>
      </c>
      <c r="L28" s="20">
        <f>'V.46 კულ'!L10+'V.46 კულ'!L19+'V.46 კულ'!L28+'V.47 კულ'!L10+'V.47 კულ'!L19+'V.47 კულ'!L28+'V.48 კულ'!L10+'V.48 კულ'!L19+'V.48 კულ'!L28+'V.49 კულ'!L10+'V.49 კულ'!L19+'V.49 კულ'!L28</f>
        <v>0</v>
      </c>
      <c r="M28" s="20">
        <f>'V.46 კულ'!M10+'V.46 კულ'!M19+'V.46 კულ'!M28+'V.47 კულ'!M10+'V.47 კულ'!M19+'V.47 კულ'!M28+'V.48 კულ'!M10+'V.48 კულ'!M19+'V.48 კულ'!M28+'V.49 კულ'!M10+'V.49 კულ'!M19+'V.49 კულ'!M28</f>
        <v>0</v>
      </c>
      <c r="N28" s="20">
        <f>'V.46 კულ'!N10+'V.46 კულ'!N19+'V.46 კულ'!N28+'V.47 კულ'!N10+'V.47 კულ'!N19+'V.47 კულ'!N28+'V.48 კულ'!N10+'V.48 კულ'!N19+'V.48 კულ'!N28+'V.49 კულ'!N10+'V.49 კულ'!N19+'V.49 კულ'!N28</f>
        <v>0</v>
      </c>
      <c r="O28" s="20">
        <f>'V.46 კულ'!O10+'V.46 კულ'!O19+'V.46 კულ'!O28+'V.47 კულ'!O10+'V.47 კულ'!O19+'V.47 კულ'!O28+'V.48 კულ'!O10+'V.48 კულ'!O19+'V.48 კულ'!O28+'V.49 კულ'!O10+'V.49 კულ'!O19+'V.49 კულ'!O28</f>
        <v>0</v>
      </c>
      <c r="P28" s="20">
        <f>'V.46 კულ'!P10+'V.46 კულ'!P19+'V.46 კულ'!P28+'V.47 კულ'!P10+'V.47 კულ'!P19+'V.47 კულ'!P28+'V.48 კულ'!P10+'V.48 კულ'!P19+'V.48 კულ'!P28+'V.49 კულ'!P10+'V.49 კულ'!P19+'V.49 კულ'!P28</f>
        <v>0</v>
      </c>
      <c r="Q28" s="20">
        <f>'V.46 კულ'!Q10+'V.46 კულ'!Q19+'V.46 კულ'!Q28+'V.47 კულ'!Q10+'V.47 კულ'!Q19+'V.47 კულ'!Q28+'V.48 კულ'!Q10+'V.48 კულ'!Q19+'V.48 კულ'!Q28+'V.49 კულ'!Q10+'V.49 კულ'!Q19+'V.49 კულ'!Q28</f>
        <v>0</v>
      </c>
      <c r="R28" s="20">
        <f>'V.46 კულ'!R10+'V.46 კულ'!R19+'V.46 კულ'!R28+'V.47 კულ'!R10+'V.47 კულ'!R19+'V.47 კულ'!R28+'V.48 კულ'!R10+'V.48 კულ'!R19+'V.48 კულ'!R28+'V.49 კულ'!R10+'V.49 კულ'!R19+'V.49 კულ'!R28</f>
        <v>0</v>
      </c>
      <c r="S28" s="20">
        <f>'V.46 კულ'!S10+'V.46 კულ'!S19+'V.46 კულ'!S28+'V.47 კულ'!S10+'V.47 კულ'!S19+'V.47 კულ'!S28+'V.48 კულ'!S10+'V.48 კულ'!S19+'V.48 კულ'!S28+'V.49 კულ'!S10+'V.49 კულ'!S19+'V.49 კულ'!S28</f>
        <v>0</v>
      </c>
      <c r="T28" s="20">
        <f>'V.46 კულ'!T10+'V.46 კულ'!T19+'V.46 კულ'!T28+'V.47 კულ'!T10+'V.47 კულ'!T19+'V.47 კულ'!T28+'V.48 კულ'!T10+'V.48 კულ'!T19+'V.48 კულ'!T28+'V.49 კულ'!T10+'V.49 კულ'!T19+'V.49 კულ'!T28</f>
        <v>0</v>
      </c>
      <c r="U28" s="20">
        <f>'V.46 კულ'!U10+'V.46 კულ'!U19+'V.46 კულ'!U28+'V.47 კულ'!U10+'V.47 კულ'!U19+'V.47 კულ'!U28+'V.48 კულ'!U10+'V.48 კულ'!U19+'V.48 კულ'!U28+'V.49 კულ'!U10+'V.49 კულ'!U19+'V.49 კულ'!U28</f>
        <v>0</v>
      </c>
      <c r="V28" s="20">
        <f>'V.46 კულ'!V10+'V.46 კულ'!V19+'V.46 კულ'!V28+'V.47 კულ'!V10+'V.47 კულ'!V19+'V.47 კულ'!V28+'V.48 კულ'!V10+'V.48 კულ'!V19+'V.48 კულ'!V28+'V.49 კულ'!V10+'V.49 კულ'!V19+'V.49 კულ'!V28</f>
        <v>0</v>
      </c>
    </row>
    <row r="29" spans="1:22" ht="12.75" customHeight="1" x14ac:dyDescent="0.2">
      <c r="A29" s="47"/>
      <c r="B29" s="21" t="s">
        <v>25</v>
      </c>
      <c r="C29" s="20">
        <f t="shared" si="10"/>
        <v>-42.1</v>
      </c>
      <c r="D29" s="20">
        <f t="shared" si="11"/>
        <v>-42.1</v>
      </c>
      <c r="E29" s="20">
        <f>'V.46 კულ'!E11+'V.46 კულ'!E20+'V.46 კულ'!E29+'V.47 კულ'!E11+'V.47 კულ'!E20+'V.47 კულ'!E29+'V.48 კულ'!E11+'V.48 კულ'!E20+'V.48 კულ'!E29+'V.49 კულ'!E11+'V.49 კულ'!E20+'V.49 კულ'!E29</f>
        <v>0</v>
      </c>
      <c r="F29" s="20">
        <f t="shared" si="12"/>
        <v>-32.1</v>
      </c>
      <c r="G29" s="20">
        <f>'V.46 კულ'!G11+'V.46 კულ'!G20+'V.46 კულ'!G29+'V.47 კულ'!G11+'V.47 კულ'!G20+'V.47 კულ'!G29+'V.48 კულ'!G11+'V.48 კულ'!G20+'V.48 კულ'!G29+'V.49 კულ'!G11+'V.49 კულ'!G20+'V.49 კულ'!G29</f>
        <v>0</v>
      </c>
      <c r="H29" s="20">
        <f>'V.46 კულ'!H11+'V.46 კულ'!H20+'V.46 კულ'!H29+'V.47 კულ'!H11+'V.47 კულ'!H20+'V.47 კულ'!H29+'V.48 კულ'!H11+'V.48 კულ'!H20+'V.48 კულ'!H29+'V.49 კულ'!H11+'V.49 კულ'!H20+'V.49 კულ'!H29</f>
        <v>0</v>
      </c>
      <c r="I29" s="20">
        <f>'V.46 კულ'!I11+'V.46 კულ'!I20+'V.46 კულ'!I29+'V.47 კულ'!I11+'V.47 კულ'!I20+'V.47 კულ'!I29+'V.48 კულ'!I11+'V.48 კულ'!I20+'V.48 კულ'!I29+'V.49 კულ'!I11+'V.49 კულ'!I20+'V.49 კულ'!I29</f>
        <v>0</v>
      </c>
      <c r="J29" s="20">
        <f>'V.46 კულ'!J11+'V.46 კულ'!J20+'V.46 კულ'!J29+'V.47 კულ'!J11+'V.47 კულ'!J20+'V.47 კულ'!J29+'V.48 კულ'!J11+'V.48 კულ'!J20+'V.48 კულ'!J29+'V.49 კულ'!J11+'V.49 კულ'!J20+'V.49 კულ'!J29</f>
        <v>0</v>
      </c>
      <c r="K29" s="20">
        <f>'V.46 კულ'!K11+'V.46 კულ'!K20+'V.46 კულ'!K29+'V.47 კულ'!K11+'V.47 კულ'!K20+'V.47 კულ'!K29+'V.48 კულ'!K11+'V.48 კულ'!K20+'V.48 კულ'!K29+'V.49 კულ'!K11+'V.49 კულ'!K20+'V.49 კულ'!K29</f>
        <v>0</v>
      </c>
      <c r="L29" s="20">
        <f>'V.46 კულ'!L11+'V.46 კულ'!L20+'V.46 კულ'!L29+'V.47 კულ'!L11+'V.47 კულ'!L20+'V.47 კულ'!L29+'V.48 კულ'!L11+'V.48 კულ'!L20+'V.48 კულ'!L29+'V.49 კულ'!L11+'V.49 კულ'!L20+'V.49 კულ'!L29</f>
        <v>0</v>
      </c>
      <c r="M29" s="20">
        <f>'V.46 კულ'!M11+'V.46 კულ'!M20+'V.46 კულ'!M29+'V.47 კულ'!M11+'V.47 კულ'!M20+'V.47 კულ'!M29+'V.48 კულ'!M11+'V.48 კულ'!M20+'V.48 კულ'!M29+'V.49 კულ'!M11+'V.49 კულ'!M20+'V.49 კულ'!M29</f>
        <v>0</v>
      </c>
      <c r="N29" s="20">
        <f>'V.46 კულ'!N11+'V.46 კულ'!N20+'V.46 კულ'!N29+'V.47 კულ'!N11+'V.47 კულ'!N20+'V.47 კულ'!N29+'V.48 კულ'!N11+'V.48 კულ'!N20+'V.48 კულ'!N29+'V.49 კულ'!N11+'V.49 კულ'!N20+'V.49 კულ'!N29</f>
        <v>0</v>
      </c>
      <c r="O29" s="20">
        <f>'V.46 კულ'!O11+'V.46 კულ'!O20+'V.46 კულ'!O29+'V.47 კულ'!O11+'V.47 კულ'!O20+'V.47 კულ'!O29+'V.48 კულ'!O11+'V.48 კულ'!O20+'V.48 კულ'!O29+'V.49 კულ'!O11+'V.49 კულ'!O20+'V.49 კულ'!O29</f>
        <v>-32.1</v>
      </c>
      <c r="P29" s="20">
        <f>'V.46 კულ'!P11+'V.46 კულ'!P20+'V.46 კულ'!P29+'V.47 კულ'!P11+'V.47 კულ'!P20+'V.47 კულ'!P29+'V.48 კულ'!P11+'V.48 კულ'!P20+'V.48 კულ'!P29+'V.49 კულ'!P11+'V.49 კულ'!P20+'V.49 კულ'!P29</f>
        <v>0</v>
      </c>
      <c r="Q29" s="20">
        <f>'V.46 კულ'!Q11+'V.46 კულ'!Q20+'V.46 კულ'!Q29+'V.47 კულ'!Q11+'V.47 კულ'!Q20+'V.47 კულ'!Q29+'V.48 კულ'!Q11+'V.48 კულ'!Q20+'V.48 კულ'!Q29+'V.49 კულ'!Q11+'V.49 კულ'!Q20+'V.49 კულ'!Q29</f>
        <v>0</v>
      </c>
      <c r="R29" s="20">
        <f>'V.46 კულ'!R11+'V.46 კულ'!R20+'V.46 კულ'!R29+'V.47 კულ'!R11+'V.47 კულ'!R20+'V.47 კულ'!R29+'V.48 კულ'!R11+'V.48 კულ'!R20+'V.48 კულ'!R29+'V.49 კულ'!R11+'V.49 კულ'!R20+'V.49 კულ'!R29</f>
        <v>0</v>
      </c>
      <c r="S29" s="20">
        <f>'V.46 კულ'!S11+'V.46 კულ'!S20+'V.46 კულ'!S29+'V.47 კულ'!S11+'V.47 კულ'!S20+'V.47 კულ'!S29+'V.48 კულ'!S11+'V.48 კულ'!S20+'V.48 კულ'!S29+'V.49 კულ'!S11+'V.49 კულ'!S20+'V.49 კულ'!S29</f>
        <v>0</v>
      </c>
      <c r="T29" s="20">
        <f>'V.46 კულ'!T11+'V.46 კულ'!T20+'V.46 კულ'!T29+'V.47 კულ'!T11+'V.47 კულ'!T20+'V.47 კულ'!T29+'V.48 კულ'!T11+'V.48 კულ'!T20+'V.48 კულ'!T29+'V.49 კულ'!T11+'V.49 კულ'!T20+'V.49 კულ'!T29</f>
        <v>-10</v>
      </c>
      <c r="U29" s="20">
        <f>'V.46 კულ'!U11+'V.46 კულ'!U20+'V.46 კულ'!U29+'V.47 კულ'!U11+'V.47 კულ'!U20+'V.47 კულ'!U29+'V.48 კულ'!U11+'V.48 კულ'!U20+'V.48 კულ'!U29+'V.49 კულ'!U11+'V.49 კულ'!U20+'V.49 კულ'!U29</f>
        <v>0</v>
      </c>
      <c r="V29" s="20">
        <f>'V.46 კულ'!V11+'V.46 კულ'!V20+'V.46 კულ'!V29+'V.47 კულ'!V11+'V.47 კულ'!V20+'V.47 კულ'!V29+'V.48 კულ'!V11+'V.48 კულ'!V20+'V.48 კულ'!V29+'V.49 კულ'!V11+'V.49 კულ'!V20+'V.49 კულ'!V29</f>
        <v>0</v>
      </c>
    </row>
    <row r="30" spans="1:22" ht="12.75" customHeight="1" x14ac:dyDescent="0.2">
      <c r="A30" s="47"/>
      <c r="B30" s="22" t="s">
        <v>38</v>
      </c>
      <c r="C30" s="20">
        <f t="shared" si="10"/>
        <v>0</v>
      </c>
      <c r="D30" s="20">
        <f t="shared" si="11"/>
        <v>0</v>
      </c>
      <c r="E30" s="20">
        <f>'V.46 კულ'!E12+'V.46 კულ'!E21+'V.46 კულ'!E30+'V.47 კულ'!E12+'V.47 კულ'!E21+'V.47 კულ'!E30+'V.48 კულ'!E12+'V.48 კულ'!E21+'V.48 კულ'!E30+'V.49 კულ'!E12+'V.49 კულ'!E21+'V.49 კულ'!E30</f>
        <v>0</v>
      </c>
      <c r="F30" s="20">
        <f t="shared" si="12"/>
        <v>0</v>
      </c>
      <c r="G30" s="20">
        <f>'V.46 კულ'!G12+'V.46 კულ'!G21+'V.46 კულ'!G30+'V.47 კულ'!G12+'V.47 კულ'!G21+'V.47 კულ'!G30+'V.48 კულ'!G12+'V.48 კულ'!G21+'V.48 კულ'!G30+'V.49 კულ'!G12+'V.49 კულ'!G21+'V.49 კულ'!G30</f>
        <v>0</v>
      </c>
      <c r="H30" s="20">
        <f>'V.46 კულ'!H12+'V.46 კულ'!H21+'V.46 კულ'!H30+'V.47 კულ'!H12+'V.47 კულ'!H21+'V.47 კულ'!H30+'V.48 კულ'!H12+'V.48 კულ'!H21+'V.48 კულ'!H30+'V.49 კულ'!H12+'V.49 კულ'!H21+'V.49 კულ'!H30</f>
        <v>0</v>
      </c>
      <c r="I30" s="20">
        <f>'V.46 კულ'!I12+'V.46 კულ'!I21+'V.46 კულ'!I30+'V.47 კულ'!I12+'V.47 კულ'!I21+'V.47 კულ'!I30+'V.48 კულ'!I12+'V.48 კულ'!I21+'V.48 კულ'!I30+'V.49 კულ'!I12+'V.49 კულ'!I21+'V.49 კულ'!I30</f>
        <v>0</v>
      </c>
      <c r="J30" s="20">
        <f>'V.46 კულ'!J12+'V.46 კულ'!J21+'V.46 კულ'!J30+'V.47 კულ'!J12+'V.47 კულ'!J21+'V.47 კულ'!J30+'V.48 კულ'!J12+'V.48 კულ'!J21+'V.48 კულ'!J30+'V.49 კულ'!J12+'V.49 კულ'!J21+'V.49 კულ'!J30</f>
        <v>0</v>
      </c>
      <c r="K30" s="20">
        <f>'V.46 კულ'!K12+'V.46 კულ'!K21+'V.46 კულ'!K30+'V.47 კულ'!K12+'V.47 კულ'!K21+'V.47 კულ'!K30+'V.48 კულ'!K12+'V.48 კულ'!K21+'V.48 კულ'!K30+'V.49 კულ'!K12+'V.49 კულ'!K21+'V.49 კულ'!K30</f>
        <v>0</v>
      </c>
      <c r="L30" s="20">
        <f>'V.46 კულ'!L12+'V.46 კულ'!L21+'V.46 კულ'!L30+'V.47 კულ'!L12+'V.47 კულ'!L21+'V.47 კულ'!L30+'V.48 კულ'!L12+'V.48 კულ'!L21+'V.48 კულ'!L30+'V.49 კულ'!L12+'V.49 კულ'!L21+'V.49 კულ'!L30</f>
        <v>0</v>
      </c>
      <c r="M30" s="20">
        <f>'V.46 კულ'!M12+'V.46 კულ'!M21+'V.46 კულ'!M30+'V.47 კულ'!M12+'V.47 კულ'!M21+'V.47 კულ'!M30+'V.48 კულ'!M12+'V.48 კულ'!M21+'V.48 კულ'!M30+'V.49 კულ'!M12+'V.49 კულ'!M21+'V.49 კულ'!M30</f>
        <v>0</v>
      </c>
      <c r="N30" s="20">
        <f>'V.46 კულ'!N12+'V.46 კულ'!N21+'V.46 კულ'!N30+'V.47 კულ'!N12+'V.47 კულ'!N21+'V.47 კულ'!N30+'V.48 კულ'!N12+'V.48 კულ'!N21+'V.48 კულ'!N30+'V.49 კულ'!N12+'V.49 კულ'!N21+'V.49 კულ'!N30</f>
        <v>0</v>
      </c>
      <c r="O30" s="20">
        <f>'V.46 კულ'!O12+'V.46 კულ'!O21+'V.46 კულ'!O30+'V.47 კულ'!O12+'V.47 კულ'!O21+'V.47 კულ'!O30+'V.48 კულ'!O12+'V.48 კულ'!O21+'V.48 კულ'!O30+'V.49 კულ'!O12+'V.49 კულ'!O21+'V.49 კულ'!O30</f>
        <v>0</v>
      </c>
      <c r="P30" s="20">
        <f>'V.46 კულ'!P12+'V.46 კულ'!P21+'V.46 კულ'!P30+'V.47 კულ'!P12+'V.47 კულ'!P21+'V.47 კულ'!P30+'V.48 კულ'!P12+'V.48 კულ'!P21+'V.48 კულ'!P30+'V.49 კულ'!P12+'V.49 კულ'!P21+'V.49 კულ'!P30</f>
        <v>0</v>
      </c>
      <c r="Q30" s="20">
        <f>'V.46 კულ'!Q12+'V.46 კულ'!Q21+'V.46 კულ'!Q30+'V.47 კულ'!Q12+'V.47 კულ'!Q21+'V.47 კულ'!Q30+'V.48 კულ'!Q12+'V.48 კულ'!Q21+'V.48 კულ'!Q30+'V.49 კულ'!Q12+'V.49 კულ'!Q21+'V.49 კულ'!Q30</f>
        <v>0</v>
      </c>
      <c r="R30" s="20">
        <f>'V.46 კულ'!R12+'V.46 კულ'!R21+'V.46 კულ'!R30+'V.47 კულ'!R12+'V.47 კულ'!R21+'V.47 კულ'!R30+'V.48 კულ'!R12+'V.48 კულ'!R21+'V.48 კულ'!R30+'V.49 კულ'!R12+'V.49 კულ'!R21+'V.49 კულ'!R30</f>
        <v>0</v>
      </c>
      <c r="S30" s="20">
        <f>'V.46 კულ'!S12+'V.46 კულ'!S21+'V.46 კულ'!S30+'V.47 კულ'!S12+'V.47 კულ'!S21+'V.47 კულ'!S30+'V.48 კულ'!S12+'V.48 კულ'!S21+'V.48 კულ'!S30+'V.49 კულ'!S12+'V.49 კულ'!S21+'V.49 კულ'!S30</f>
        <v>0</v>
      </c>
      <c r="T30" s="20">
        <f>'V.46 კულ'!T12+'V.46 კულ'!T21+'V.46 კულ'!T30+'V.47 კულ'!T12+'V.47 კულ'!T21+'V.47 კულ'!T30+'V.48 კულ'!T12+'V.48 კულ'!T21+'V.48 კულ'!T30+'V.49 კულ'!T12+'V.49 კულ'!T21+'V.49 კულ'!T30</f>
        <v>0</v>
      </c>
      <c r="U30" s="20">
        <f>'V.46 კულ'!U12+'V.46 კულ'!U21+'V.46 კულ'!U30+'V.47 კულ'!U12+'V.47 კულ'!U21+'V.47 კულ'!U30+'V.48 კულ'!U12+'V.48 კულ'!U21+'V.48 კულ'!U30+'V.49 კულ'!U12+'V.49 კულ'!U21+'V.49 კულ'!U30</f>
        <v>0</v>
      </c>
      <c r="V30" s="20">
        <f>'V.46 კულ'!V12+'V.46 კულ'!V21+'V.46 კულ'!V30+'V.47 კულ'!V12+'V.47 კულ'!V21+'V.47 კულ'!V30+'V.48 კულ'!V12+'V.48 კულ'!V21+'V.48 კულ'!V30+'V.49 კულ'!V12+'V.49 კულ'!V21+'V.49 კულ'!V30</f>
        <v>0</v>
      </c>
    </row>
    <row r="31" spans="1:22" ht="12.75" customHeight="1" x14ac:dyDescent="0.2">
      <c r="A31" s="47"/>
      <c r="B31" s="22" t="s">
        <v>26</v>
      </c>
      <c r="C31" s="20">
        <f t="shared" si="10"/>
        <v>29.9</v>
      </c>
      <c r="D31" s="20">
        <f t="shared" si="11"/>
        <v>29.9</v>
      </c>
      <c r="E31" s="20">
        <f>E27+E28+E29+E30</f>
        <v>0</v>
      </c>
      <c r="F31" s="20">
        <f t="shared" si="12"/>
        <v>28.9</v>
      </c>
      <c r="G31" s="20">
        <f t="shared" ref="G31:V31" si="13">G27+G28+G29+G30</f>
        <v>0</v>
      </c>
      <c r="H31" s="20">
        <f t="shared" si="13"/>
        <v>0</v>
      </c>
      <c r="I31" s="20">
        <f t="shared" si="13"/>
        <v>0</v>
      </c>
      <c r="J31" s="20">
        <f t="shared" si="13"/>
        <v>0</v>
      </c>
      <c r="K31" s="20">
        <f t="shared" si="13"/>
        <v>0</v>
      </c>
      <c r="L31" s="20">
        <f t="shared" si="13"/>
        <v>0</v>
      </c>
      <c r="M31" s="20">
        <f t="shared" si="13"/>
        <v>0</v>
      </c>
      <c r="N31" s="20">
        <f t="shared" si="13"/>
        <v>0</v>
      </c>
      <c r="O31" s="20">
        <f t="shared" si="13"/>
        <v>28.9</v>
      </c>
      <c r="P31" s="20">
        <f t="shared" si="13"/>
        <v>0</v>
      </c>
      <c r="Q31" s="20">
        <f t="shared" si="13"/>
        <v>0</v>
      </c>
      <c r="R31" s="20">
        <f t="shared" si="13"/>
        <v>0</v>
      </c>
      <c r="S31" s="20">
        <f t="shared" si="13"/>
        <v>0</v>
      </c>
      <c r="T31" s="20">
        <f t="shared" si="13"/>
        <v>1</v>
      </c>
      <c r="U31" s="20">
        <f t="shared" si="13"/>
        <v>0</v>
      </c>
      <c r="V31" s="20">
        <f t="shared" si="13"/>
        <v>0</v>
      </c>
    </row>
    <row r="32" spans="1:22" ht="12.75" customHeight="1" x14ac:dyDescent="0.2">
      <c r="A32" s="47"/>
      <c r="B32" s="21" t="s">
        <v>27</v>
      </c>
      <c r="C32" s="20">
        <f t="shared" si="10"/>
        <v>29.9</v>
      </c>
      <c r="D32" s="20">
        <f t="shared" si="11"/>
        <v>29.9</v>
      </c>
      <c r="E32" s="20">
        <f>'V.46 კულ'!E14+'V.46 კულ'!E23+'V.46 კულ'!E32+'V.47 კულ'!E14+'V.47 კულ'!E23+'V.47 კულ'!E32+'V.48 კულ'!E14+'V.48 კულ'!E23+'V.48 კულ'!E32+'V.49 კულ'!E14+'V.49 კულ'!E23+'V.49 კულ'!E32</f>
        <v>0</v>
      </c>
      <c r="F32" s="20">
        <f t="shared" si="12"/>
        <v>28.9</v>
      </c>
      <c r="G32" s="20">
        <f>'V.46 კულ'!G14+'V.46 კულ'!G23+'V.46 კულ'!G32+'V.47 კულ'!G14+'V.47 კულ'!G23+'V.47 კულ'!G32+'V.48 კულ'!G14+'V.48 კულ'!G23+'V.48 კულ'!G32+'V.49 კულ'!G14+'V.49 კულ'!G23+'V.49 კულ'!G32</f>
        <v>0</v>
      </c>
      <c r="H32" s="20">
        <f>'V.46 კულ'!H14+'V.46 კულ'!H23+'V.46 კულ'!H32+'V.47 კულ'!H14+'V.47 კულ'!H23+'V.47 კულ'!H32+'V.48 კულ'!H14+'V.48 კულ'!H23+'V.48 კულ'!H32+'V.49 კულ'!H14+'V.49 კულ'!H23+'V.49 კულ'!H32</f>
        <v>0</v>
      </c>
      <c r="I32" s="20">
        <f>'V.46 კულ'!I14+'V.46 კულ'!I23+'V.46 კულ'!I32+'V.47 კულ'!I14+'V.47 კულ'!I23+'V.47 კულ'!I32+'V.48 კულ'!I14+'V.48 კულ'!I23+'V.48 კულ'!I32+'V.49 კულ'!I14+'V.49 კულ'!I23+'V.49 კულ'!I32</f>
        <v>0</v>
      </c>
      <c r="J32" s="20">
        <f>'V.46 კულ'!J14+'V.46 კულ'!J23+'V.46 კულ'!J32+'V.47 კულ'!J14+'V.47 კულ'!J23+'V.47 კულ'!J32+'V.48 კულ'!J14+'V.48 კულ'!J23+'V.48 კულ'!J32+'V.49 კულ'!J14+'V.49 კულ'!J23+'V.49 კულ'!J32</f>
        <v>0</v>
      </c>
      <c r="K32" s="20">
        <f>'V.46 კულ'!K14+'V.46 კულ'!K23+'V.46 კულ'!K32+'V.47 კულ'!K14+'V.47 კულ'!K23+'V.47 კულ'!K32+'V.48 კულ'!K14+'V.48 კულ'!K23+'V.48 კულ'!K32+'V.49 კულ'!K14+'V.49 კულ'!K23+'V.49 კულ'!K32</f>
        <v>0</v>
      </c>
      <c r="L32" s="20">
        <f>'V.46 კულ'!L14+'V.46 კულ'!L23+'V.46 კულ'!L32+'V.47 კულ'!L14+'V.47 კულ'!L23+'V.47 კულ'!L32+'V.48 კულ'!L14+'V.48 კულ'!L23+'V.48 კულ'!L32+'V.49 კულ'!L14+'V.49 კულ'!L23+'V.49 კულ'!L32</f>
        <v>0</v>
      </c>
      <c r="M32" s="20">
        <f>'V.46 კულ'!M14+'V.46 კულ'!M23+'V.46 კულ'!M32+'V.47 კულ'!M14+'V.47 კულ'!M23+'V.47 კულ'!M32+'V.48 კულ'!M14+'V.48 კულ'!M23+'V.48 კულ'!M32+'V.49 კულ'!M14+'V.49 კულ'!M23+'V.49 კულ'!M32</f>
        <v>0</v>
      </c>
      <c r="N32" s="20">
        <f>'V.46 კულ'!N14+'V.46 კულ'!N23+'V.46 კულ'!N32+'V.47 კულ'!N14+'V.47 კულ'!N23+'V.47 კულ'!N32+'V.48 კულ'!N14+'V.48 კულ'!N23+'V.48 კულ'!N32+'V.49 კულ'!N14+'V.49 კულ'!N23+'V.49 კულ'!N32</f>
        <v>0</v>
      </c>
      <c r="O32" s="20">
        <f>'V.46 კულ'!O14+'V.46 კულ'!O23+'V.46 კულ'!O32+'V.47 კულ'!O14+'V.47 კულ'!O23+'V.47 კულ'!O32+'V.48 კულ'!O14+'V.48 კულ'!O23+'V.48 კულ'!O32+'V.49 კულ'!O14+'V.49 კულ'!O23+'V.49 კულ'!O32</f>
        <v>28.9</v>
      </c>
      <c r="P32" s="20">
        <f>'V.46 კულ'!P14+'V.46 კულ'!P23+'V.46 კულ'!P32+'V.47 კულ'!P14+'V.47 კულ'!P23+'V.47 კულ'!P32+'V.48 კულ'!P14+'V.48 კულ'!P23+'V.48 კულ'!P32+'V.49 კულ'!P14+'V.49 კულ'!P23+'V.49 კულ'!P32</f>
        <v>0</v>
      </c>
      <c r="Q32" s="20">
        <f>'V.46 კულ'!Q14+'V.46 კულ'!Q23+'V.46 კულ'!Q32+'V.47 კულ'!Q14+'V.47 კულ'!Q23+'V.47 კულ'!Q32+'V.48 კულ'!Q14+'V.48 კულ'!Q23+'V.48 კულ'!Q32+'V.49 კულ'!Q14+'V.49 კულ'!Q23+'V.49 კულ'!Q32</f>
        <v>0</v>
      </c>
      <c r="R32" s="20">
        <f>'V.46 კულ'!R14+'V.46 კულ'!R23+'V.46 კულ'!R32+'V.47 კულ'!R14+'V.47 კულ'!R23+'V.47 კულ'!R32+'V.48 კულ'!R14+'V.48 კულ'!R23+'V.48 კულ'!R32+'V.49 კულ'!R14+'V.49 კულ'!R23+'V.49 კულ'!R32</f>
        <v>0</v>
      </c>
      <c r="S32" s="20">
        <f>'V.46 კულ'!S14+'V.46 კულ'!S23+'V.46 კულ'!S32+'V.47 კულ'!S14+'V.47 კულ'!S23+'V.47 კულ'!S32+'V.48 კულ'!S14+'V.48 კულ'!S23+'V.48 კულ'!S32+'V.49 კულ'!S14+'V.49 კულ'!S23+'V.49 კულ'!S32</f>
        <v>0</v>
      </c>
      <c r="T32" s="20">
        <f>'V.46 კულ'!T14+'V.46 კულ'!T23+'V.46 კულ'!T32+'V.47 კულ'!T14+'V.47 კულ'!T23+'V.47 კულ'!T32+'V.48 კულ'!T14+'V.48 კულ'!T23+'V.48 კულ'!T32+'V.49 კულ'!T14+'V.49 კულ'!T23+'V.49 კულ'!T32</f>
        <v>1</v>
      </c>
      <c r="U32" s="20">
        <f>'V.46 კულ'!U14+'V.46 კულ'!U23+'V.46 კულ'!U32+'V.47 კულ'!U14+'V.47 კულ'!U23+'V.47 კულ'!U32+'V.48 კულ'!U14+'V.48 კულ'!U23+'V.48 კულ'!U32+'V.49 კულ'!U14+'V.49 კულ'!U23+'V.49 კულ'!U32</f>
        <v>0</v>
      </c>
      <c r="V32" s="20">
        <f>'V.46 კულ'!V14+'V.46 კულ'!V23+'V.46 კულ'!V32+'V.47 კულ'!V14+'V.47 კულ'!V23+'V.47 კულ'!V32+'V.48 კულ'!V14+'V.48 კულ'!V23+'V.48 კულ'!V32+'V.49 კულ'!V14+'V.49 კულ'!V23+'V.49 კულ'!V32</f>
        <v>0</v>
      </c>
    </row>
    <row r="33" spans="1:22" ht="12.75" customHeight="1" x14ac:dyDescent="0.2">
      <c r="A33" s="47"/>
      <c r="B33" s="21" t="s">
        <v>28</v>
      </c>
      <c r="C33" s="20">
        <f t="shared" ref="C33:T33" si="14">C32-C31</f>
        <v>0</v>
      </c>
      <c r="D33" s="20">
        <f t="shared" si="14"/>
        <v>0</v>
      </c>
      <c r="E33" s="20">
        <f t="shared" si="14"/>
        <v>0</v>
      </c>
      <c r="F33" s="20">
        <f t="shared" si="14"/>
        <v>0</v>
      </c>
      <c r="G33" s="20">
        <f t="shared" si="14"/>
        <v>0</v>
      </c>
      <c r="H33" s="20">
        <f t="shared" si="14"/>
        <v>0</v>
      </c>
      <c r="I33" s="20">
        <f t="shared" si="14"/>
        <v>0</v>
      </c>
      <c r="J33" s="20">
        <f t="shared" si="14"/>
        <v>0</v>
      </c>
      <c r="K33" s="20">
        <f t="shared" si="14"/>
        <v>0</v>
      </c>
      <c r="L33" s="20">
        <f t="shared" si="14"/>
        <v>0</v>
      </c>
      <c r="M33" s="20">
        <f t="shared" si="14"/>
        <v>0</v>
      </c>
      <c r="N33" s="20">
        <f t="shared" si="14"/>
        <v>0</v>
      </c>
      <c r="O33" s="20">
        <f t="shared" si="14"/>
        <v>0</v>
      </c>
      <c r="P33" s="20">
        <f t="shared" si="14"/>
        <v>0</v>
      </c>
      <c r="Q33" s="20">
        <f t="shared" si="14"/>
        <v>0</v>
      </c>
      <c r="R33" s="20">
        <f t="shared" si="14"/>
        <v>0</v>
      </c>
      <c r="S33" s="20">
        <f t="shared" si="14"/>
        <v>0</v>
      </c>
      <c r="T33" s="20">
        <f t="shared" si="14"/>
        <v>0</v>
      </c>
      <c r="U33" s="20">
        <f>U32-U31</f>
        <v>0</v>
      </c>
      <c r="V33" s="20">
        <f>V32-V31</f>
        <v>0</v>
      </c>
    </row>
    <row r="34" spans="1:22" ht="12.75" customHeight="1" x14ac:dyDescent="0.2">
      <c r="A34" s="47"/>
      <c r="B34" s="21" t="s">
        <v>29</v>
      </c>
      <c r="C34" s="20">
        <f>C32/C31*100</f>
        <v>100</v>
      </c>
      <c r="D34" s="20">
        <f>D32/D31*100</f>
        <v>100</v>
      </c>
      <c r="E34" s="20"/>
      <c r="F34" s="20">
        <f>F32/F31*100</f>
        <v>100</v>
      </c>
      <c r="G34" s="20"/>
      <c r="H34" s="20"/>
      <c r="I34" s="20"/>
      <c r="J34" s="20"/>
      <c r="K34" s="20"/>
      <c r="L34" s="20"/>
      <c r="M34" s="20"/>
      <c r="N34" s="20"/>
      <c r="O34" s="20">
        <f>O32/O31*100</f>
        <v>100</v>
      </c>
      <c r="P34" s="20"/>
      <c r="Q34" s="20"/>
      <c r="R34" s="20"/>
      <c r="S34" s="20"/>
      <c r="T34" s="20">
        <f>T32/T31*100</f>
        <v>100</v>
      </c>
      <c r="U34" s="20"/>
      <c r="V34" s="20"/>
    </row>
  </sheetData>
  <mergeCells count="16">
    <mergeCell ref="A2:A6"/>
    <mergeCell ref="B2:B6"/>
    <mergeCell ref="C2:C5"/>
    <mergeCell ref="D2:T2"/>
    <mergeCell ref="U2:U5"/>
    <mergeCell ref="G4:O4"/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</mergeCells>
  <pageMargins left="0.17" right="0.2" top="0.11" bottom="0.16" header="0.11" footer="0.16"/>
  <pageSetup paperSize="9" orientation="landscape" verticalDpi="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34"/>
  <sheetViews>
    <sheetView showZeros="0" zoomScale="110" zoomScaleNormal="110" workbookViewId="0">
      <pane ySplit="6" topLeftCell="A13" activePane="bottomLeft" state="frozen"/>
      <selection activeCell="C35" sqref="C35"/>
      <selection pane="bottomLeft" activeCell="C35" sqref="C35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4.710937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6" width="4.140625" style="19" customWidth="1"/>
    <col min="17" max="17" width="4.7109375" style="19" customWidth="1"/>
    <col min="18" max="19" width="4.140625" style="19" customWidth="1"/>
    <col min="20" max="20" width="5.7109375" style="19" customWidth="1"/>
    <col min="21" max="21" width="5" style="19" customWidth="1"/>
    <col min="22" max="22" width="4.140625" style="19" customWidth="1"/>
    <col min="23" max="23" width="0" style="19" hidden="1" customWidth="1"/>
    <col min="24" max="16384" width="9.140625" style="18"/>
  </cols>
  <sheetData>
    <row r="1" spans="1:23" ht="12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46</v>
      </c>
    </row>
    <row r="2" spans="1:23" ht="12.7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3.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3.5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32" t="s">
        <v>3</v>
      </c>
      <c r="H5" s="32" t="s">
        <v>4</v>
      </c>
      <c r="I5" s="32" t="s">
        <v>5</v>
      </c>
      <c r="J5" s="32" t="s">
        <v>6</v>
      </c>
      <c r="K5" s="32" t="s">
        <v>7</v>
      </c>
      <c r="L5" s="32" t="s">
        <v>8</v>
      </c>
      <c r="M5" s="32" t="s">
        <v>9</v>
      </c>
      <c r="N5" s="32" t="s">
        <v>52</v>
      </c>
      <c r="O5" s="32" t="s">
        <v>10</v>
      </c>
      <c r="P5" s="111"/>
      <c r="Q5" s="111"/>
      <c r="R5" s="111"/>
      <c r="S5" s="111"/>
      <c r="T5" s="111"/>
      <c r="U5" s="111"/>
      <c r="V5" s="111"/>
    </row>
    <row r="6" spans="1:23" x14ac:dyDescent="0.2">
      <c r="A6" s="110"/>
      <c r="B6" s="110"/>
      <c r="C6" s="31">
        <v>1</v>
      </c>
      <c r="D6" s="31">
        <v>2</v>
      </c>
      <c r="E6" s="31">
        <v>21</v>
      </c>
      <c r="F6" s="31">
        <v>22</v>
      </c>
      <c r="G6" s="31">
        <v>221</v>
      </c>
      <c r="H6" s="31">
        <v>222</v>
      </c>
      <c r="I6" s="31">
        <v>223</v>
      </c>
      <c r="J6" s="31">
        <v>224</v>
      </c>
      <c r="K6" s="31">
        <v>225</v>
      </c>
      <c r="L6" s="31">
        <v>226</v>
      </c>
      <c r="M6" s="31">
        <v>227</v>
      </c>
      <c r="N6" s="31">
        <v>228</v>
      </c>
      <c r="O6" s="31">
        <v>229</v>
      </c>
      <c r="P6" s="31">
        <v>23</v>
      </c>
      <c r="Q6" s="31">
        <v>24</v>
      </c>
      <c r="R6" s="31">
        <v>25</v>
      </c>
      <c r="S6" s="31">
        <v>26</v>
      </c>
      <c r="T6" s="31">
        <v>27</v>
      </c>
      <c r="U6" s="31">
        <v>28</v>
      </c>
      <c r="V6" s="31">
        <v>29</v>
      </c>
      <c r="W6" s="18"/>
    </row>
    <row r="7" spans="1:23" ht="11.25" customHeight="1" x14ac:dyDescent="0.2">
      <c r="A7" s="31">
        <v>1</v>
      </c>
      <c r="B7" s="31">
        <v>2</v>
      </c>
      <c r="C7" s="31">
        <v>4</v>
      </c>
      <c r="D7" s="31">
        <v>5</v>
      </c>
      <c r="E7" s="31">
        <v>6</v>
      </c>
      <c r="F7" s="31">
        <v>7</v>
      </c>
      <c r="G7" s="31">
        <v>8</v>
      </c>
      <c r="H7" s="31">
        <v>9</v>
      </c>
      <c r="I7" s="31">
        <v>10</v>
      </c>
      <c r="J7" s="31">
        <v>11</v>
      </c>
      <c r="K7" s="31">
        <v>12</v>
      </c>
      <c r="L7" s="31">
        <v>13</v>
      </c>
      <c r="M7" s="31">
        <v>14</v>
      </c>
      <c r="N7" s="31">
        <v>15</v>
      </c>
      <c r="O7" s="31">
        <v>16</v>
      </c>
      <c r="P7" s="31">
        <v>17</v>
      </c>
      <c r="Q7" s="31">
        <v>18</v>
      </c>
      <c r="R7" s="31">
        <v>19</v>
      </c>
      <c r="S7" s="31">
        <v>20</v>
      </c>
      <c r="T7" s="31">
        <v>21</v>
      </c>
      <c r="U7" s="31">
        <v>22</v>
      </c>
      <c r="V7" s="31">
        <v>23</v>
      </c>
    </row>
    <row r="8" spans="1:23" ht="39" customHeight="1" x14ac:dyDescent="0.2">
      <c r="A8" s="23"/>
      <c r="B8" s="16" t="s">
        <v>223</v>
      </c>
      <c r="C8" s="20"/>
      <c r="D8" s="20"/>
      <c r="E8" s="20"/>
      <c r="F8" s="20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</row>
    <row r="9" spans="1:23" ht="12" customHeight="1" x14ac:dyDescent="0.2">
      <c r="A9" s="31"/>
      <c r="B9" s="21" t="s">
        <v>23</v>
      </c>
      <c r="C9" s="20">
        <f t="shared" ref="C9:C14" si="0">D9+U9+V9</f>
        <v>12</v>
      </c>
      <c r="D9" s="20">
        <f t="shared" ref="D9:D14" si="1">E9+F9+P9+Q9+R9+S9+T9</f>
        <v>12</v>
      </c>
      <c r="E9" s="20"/>
      <c r="F9" s="20">
        <f t="shared" ref="F9:F14" si="2">G9+H9+I9+J9+K9+L9+M9+N9+O9</f>
        <v>12</v>
      </c>
      <c r="G9" s="57"/>
      <c r="H9" s="57"/>
      <c r="I9" s="57"/>
      <c r="J9" s="57"/>
      <c r="K9" s="57"/>
      <c r="L9" s="57"/>
      <c r="M9" s="57"/>
      <c r="N9" s="57"/>
      <c r="O9" s="20">
        <v>12</v>
      </c>
      <c r="P9" s="57"/>
      <c r="Q9" s="20"/>
      <c r="R9" s="57"/>
      <c r="S9" s="57"/>
      <c r="T9" s="57"/>
      <c r="U9" s="57"/>
      <c r="V9" s="57"/>
    </row>
    <row r="10" spans="1:23" ht="12" customHeight="1" x14ac:dyDescent="0.2">
      <c r="A10" s="31"/>
      <c r="B10" s="21" t="s">
        <v>24</v>
      </c>
      <c r="C10" s="20">
        <f t="shared" si="0"/>
        <v>0</v>
      </c>
      <c r="D10" s="20">
        <f t="shared" si="1"/>
        <v>0</v>
      </c>
      <c r="E10" s="20"/>
      <c r="F10" s="20">
        <f t="shared" si="2"/>
        <v>0</v>
      </c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</row>
    <row r="11" spans="1:23" ht="12" customHeight="1" x14ac:dyDescent="0.2">
      <c r="A11" s="31"/>
      <c r="B11" s="21" t="s">
        <v>25</v>
      </c>
      <c r="C11" s="20">
        <f t="shared" si="0"/>
        <v>-12</v>
      </c>
      <c r="D11" s="20">
        <f t="shared" si="1"/>
        <v>-12</v>
      </c>
      <c r="E11" s="20"/>
      <c r="F11" s="20">
        <f t="shared" si="2"/>
        <v>-12</v>
      </c>
      <c r="G11" s="57"/>
      <c r="H11" s="57"/>
      <c r="I11" s="57"/>
      <c r="J11" s="57"/>
      <c r="K11" s="57"/>
      <c r="L11" s="57"/>
      <c r="M11" s="57"/>
      <c r="N11" s="57"/>
      <c r="O11" s="20">
        <v>-12</v>
      </c>
      <c r="P11" s="20"/>
      <c r="Q11" s="20"/>
      <c r="R11" s="20"/>
      <c r="S11" s="20"/>
      <c r="T11" s="20"/>
      <c r="U11" s="20"/>
      <c r="V11" s="20"/>
    </row>
    <row r="12" spans="1:23" ht="12" customHeight="1" x14ac:dyDescent="0.2">
      <c r="A12" s="31"/>
      <c r="B12" s="22" t="s">
        <v>38</v>
      </c>
      <c r="C12" s="20">
        <f t="shared" si="0"/>
        <v>0</v>
      </c>
      <c r="D12" s="20">
        <f t="shared" si="1"/>
        <v>0</v>
      </c>
      <c r="E12" s="20"/>
      <c r="F12" s="20">
        <f t="shared" si="2"/>
        <v>0</v>
      </c>
      <c r="G12" s="57"/>
      <c r="H12" s="57"/>
      <c r="I12" s="57"/>
      <c r="J12" s="57"/>
      <c r="K12" s="57"/>
      <c r="L12" s="57"/>
      <c r="M12" s="57"/>
      <c r="N12" s="57"/>
      <c r="O12" s="20"/>
      <c r="P12" s="20"/>
      <c r="Q12" s="20"/>
      <c r="R12" s="20"/>
      <c r="S12" s="20"/>
      <c r="T12" s="20"/>
      <c r="U12" s="20"/>
      <c r="V12" s="20"/>
    </row>
    <row r="13" spans="1:23" ht="12" customHeight="1" x14ac:dyDescent="0.2">
      <c r="A13" s="31"/>
      <c r="B13" s="22" t="s">
        <v>26</v>
      </c>
      <c r="C13" s="20">
        <f t="shared" si="0"/>
        <v>0</v>
      </c>
      <c r="D13" s="20">
        <f t="shared" si="1"/>
        <v>0</v>
      </c>
      <c r="E13" s="20">
        <f>E9+E10+E11+E12</f>
        <v>0</v>
      </c>
      <c r="F13" s="20">
        <f t="shared" si="2"/>
        <v>0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0</v>
      </c>
      <c r="Q13" s="20">
        <f t="shared" si="3"/>
        <v>0</v>
      </c>
      <c r="R13" s="20">
        <f t="shared" si="3"/>
        <v>0</v>
      </c>
      <c r="S13" s="20">
        <f t="shared" si="3"/>
        <v>0</v>
      </c>
      <c r="T13" s="20">
        <f t="shared" si="3"/>
        <v>0</v>
      </c>
      <c r="U13" s="20">
        <f t="shared" si="3"/>
        <v>0</v>
      </c>
      <c r="V13" s="20">
        <f t="shared" si="3"/>
        <v>0</v>
      </c>
    </row>
    <row r="14" spans="1:23" ht="12" customHeight="1" x14ac:dyDescent="0.2">
      <c r="A14" s="31"/>
      <c r="B14" s="21" t="s">
        <v>27</v>
      </c>
      <c r="C14" s="20">
        <f t="shared" si="0"/>
        <v>0</v>
      </c>
      <c r="D14" s="20">
        <f t="shared" si="1"/>
        <v>0</v>
      </c>
      <c r="E14" s="20"/>
      <c r="F14" s="20">
        <f t="shared" si="2"/>
        <v>0</v>
      </c>
      <c r="G14" s="57"/>
      <c r="H14" s="57"/>
      <c r="I14" s="57"/>
      <c r="J14" s="57"/>
      <c r="K14" s="57"/>
      <c r="L14" s="57"/>
      <c r="M14" s="57"/>
      <c r="N14" s="57"/>
      <c r="O14" s="20"/>
      <c r="P14" s="57"/>
      <c r="Q14" s="20"/>
      <c r="R14" s="57"/>
      <c r="S14" s="57"/>
      <c r="T14" s="57"/>
      <c r="U14" s="57"/>
      <c r="V14" s="57"/>
    </row>
    <row r="15" spans="1:23" ht="12" customHeight="1" x14ac:dyDescent="0.2">
      <c r="A15" s="31"/>
      <c r="B15" s="21" t="s">
        <v>28</v>
      </c>
      <c r="C15" s="20">
        <f>C14-C13</f>
        <v>0</v>
      </c>
      <c r="D15" s="20">
        <f>D14-D13</f>
        <v>0</v>
      </c>
      <c r="E15" s="20">
        <f>E14-E13</f>
        <v>0</v>
      </c>
      <c r="F15" s="20">
        <f>F14-F13</f>
        <v>0</v>
      </c>
      <c r="G15" s="20">
        <f t="shared" ref="G15:N15" si="4">G14-G13</f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>O14-O13</f>
        <v>0</v>
      </c>
      <c r="P15" s="20">
        <f t="shared" ref="P15:V15" si="5">P14-P13</f>
        <v>0</v>
      </c>
      <c r="Q15" s="20">
        <f t="shared" si="5"/>
        <v>0</v>
      </c>
      <c r="R15" s="20">
        <f t="shared" si="5"/>
        <v>0</v>
      </c>
      <c r="S15" s="20">
        <f t="shared" si="5"/>
        <v>0</v>
      </c>
      <c r="T15" s="20">
        <f t="shared" si="5"/>
        <v>0</v>
      </c>
      <c r="U15" s="20">
        <f t="shared" si="5"/>
        <v>0</v>
      </c>
      <c r="V15" s="20">
        <f t="shared" si="5"/>
        <v>0</v>
      </c>
    </row>
    <row r="16" spans="1:23" ht="12" customHeight="1" x14ac:dyDescent="0.2">
      <c r="A16" s="31"/>
      <c r="B16" s="21" t="s">
        <v>29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ht="24" customHeight="1" x14ac:dyDescent="0.2">
      <c r="A17" s="31"/>
      <c r="B17" s="16" t="s">
        <v>224</v>
      </c>
      <c r="C17" s="20"/>
      <c r="D17" s="20"/>
      <c r="E17" s="20"/>
      <c r="F17" s="20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</row>
    <row r="18" spans="1:22" ht="12" customHeight="1" x14ac:dyDescent="0.2">
      <c r="A18" s="31"/>
      <c r="B18" s="21" t="s">
        <v>23</v>
      </c>
      <c r="C18" s="20">
        <f t="shared" ref="C18:C23" si="6">D18+U18+V18</f>
        <v>3</v>
      </c>
      <c r="D18" s="20">
        <f t="shared" ref="D18:D23" si="7">E18+F18+P18+Q18+R18+S18+T18</f>
        <v>3</v>
      </c>
      <c r="E18" s="20"/>
      <c r="F18" s="20">
        <f t="shared" ref="F18:F23" si="8">G18+H18+I18+J18+K18+L18+M18+N18+O18</f>
        <v>3</v>
      </c>
      <c r="G18" s="31"/>
      <c r="H18" s="31"/>
      <c r="I18" s="31"/>
      <c r="J18" s="31"/>
      <c r="K18" s="31"/>
      <c r="L18" s="31"/>
      <c r="M18" s="31"/>
      <c r="N18" s="31"/>
      <c r="O18" s="20">
        <v>3</v>
      </c>
      <c r="P18" s="31"/>
      <c r="Q18" s="20"/>
      <c r="R18" s="31"/>
      <c r="S18" s="31"/>
      <c r="T18" s="31"/>
      <c r="U18" s="31"/>
      <c r="V18" s="31"/>
    </row>
    <row r="19" spans="1:22" ht="12" customHeight="1" x14ac:dyDescent="0.2">
      <c r="A19" s="31"/>
      <c r="B19" s="21" t="s">
        <v>24</v>
      </c>
      <c r="C19" s="20">
        <f t="shared" si="6"/>
        <v>0</v>
      </c>
      <c r="D19" s="20">
        <f t="shared" si="7"/>
        <v>0</v>
      </c>
      <c r="E19" s="20"/>
      <c r="F19" s="20">
        <f t="shared" si="8"/>
        <v>0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ht="12" customHeight="1" x14ac:dyDescent="0.2">
      <c r="A20" s="31"/>
      <c r="B20" s="21" t="s">
        <v>25</v>
      </c>
      <c r="C20" s="20">
        <f t="shared" si="6"/>
        <v>-3</v>
      </c>
      <c r="D20" s="20">
        <f t="shared" si="7"/>
        <v>-3</v>
      </c>
      <c r="E20" s="20"/>
      <c r="F20" s="20">
        <f t="shared" si="8"/>
        <v>-3</v>
      </c>
      <c r="G20" s="31"/>
      <c r="H20" s="31"/>
      <c r="I20" s="31"/>
      <c r="J20" s="31"/>
      <c r="K20" s="31"/>
      <c r="L20" s="31"/>
      <c r="M20" s="31"/>
      <c r="N20" s="31"/>
      <c r="O20" s="20">
        <v>-3</v>
      </c>
      <c r="P20" s="20"/>
      <c r="Q20" s="20"/>
      <c r="R20" s="20"/>
      <c r="S20" s="20"/>
      <c r="T20" s="20"/>
      <c r="U20" s="20"/>
      <c r="V20" s="20"/>
    </row>
    <row r="21" spans="1:22" ht="12" customHeight="1" x14ac:dyDescent="0.2">
      <c r="A21" s="31"/>
      <c r="B21" s="22" t="s">
        <v>38</v>
      </c>
      <c r="C21" s="20">
        <f t="shared" si="6"/>
        <v>0</v>
      </c>
      <c r="D21" s="20">
        <f t="shared" si="7"/>
        <v>0</v>
      </c>
      <c r="E21" s="20"/>
      <c r="F21" s="20">
        <f t="shared" si="8"/>
        <v>0</v>
      </c>
      <c r="G21" s="31"/>
      <c r="H21" s="31"/>
      <c r="I21" s="31"/>
      <c r="J21" s="31"/>
      <c r="K21" s="31"/>
      <c r="L21" s="31"/>
      <c r="M21" s="31"/>
      <c r="N21" s="31"/>
      <c r="O21" s="20"/>
      <c r="P21" s="20"/>
      <c r="Q21" s="20"/>
      <c r="R21" s="20"/>
      <c r="S21" s="20"/>
      <c r="T21" s="20"/>
      <c r="U21" s="20"/>
      <c r="V21" s="20"/>
    </row>
    <row r="22" spans="1:22" ht="12" customHeight="1" x14ac:dyDescent="0.2">
      <c r="A22" s="31"/>
      <c r="B22" s="22" t="s">
        <v>26</v>
      </c>
      <c r="C22" s="20">
        <f t="shared" si="6"/>
        <v>0</v>
      </c>
      <c r="D22" s="20">
        <f t="shared" si="7"/>
        <v>0</v>
      </c>
      <c r="E22" s="20">
        <f>E18+E19+E20+E21</f>
        <v>0</v>
      </c>
      <c r="F22" s="20">
        <f t="shared" si="8"/>
        <v>0</v>
      </c>
      <c r="G22" s="20">
        <f t="shared" ref="G22:V22" si="9">G18+G19+G20+G21</f>
        <v>0</v>
      </c>
      <c r="H22" s="20">
        <f t="shared" si="9"/>
        <v>0</v>
      </c>
      <c r="I22" s="20">
        <f t="shared" si="9"/>
        <v>0</v>
      </c>
      <c r="J22" s="20">
        <f t="shared" si="9"/>
        <v>0</v>
      </c>
      <c r="K22" s="20">
        <f t="shared" si="9"/>
        <v>0</v>
      </c>
      <c r="L22" s="20">
        <f t="shared" si="9"/>
        <v>0</v>
      </c>
      <c r="M22" s="20">
        <f t="shared" si="9"/>
        <v>0</v>
      </c>
      <c r="N22" s="20">
        <f t="shared" si="9"/>
        <v>0</v>
      </c>
      <c r="O22" s="20">
        <f t="shared" si="9"/>
        <v>0</v>
      </c>
      <c r="P22" s="20">
        <f t="shared" si="9"/>
        <v>0</v>
      </c>
      <c r="Q22" s="20">
        <f t="shared" si="9"/>
        <v>0</v>
      </c>
      <c r="R22" s="20">
        <f t="shared" si="9"/>
        <v>0</v>
      </c>
      <c r="S22" s="20">
        <f t="shared" si="9"/>
        <v>0</v>
      </c>
      <c r="T22" s="20">
        <f t="shared" si="9"/>
        <v>0</v>
      </c>
      <c r="U22" s="20">
        <f t="shared" si="9"/>
        <v>0</v>
      </c>
      <c r="V22" s="20">
        <f t="shared" si="9"/>
        <v>0</v>
      </c>
    </row>
    <row r="23" spans="1:22" ht="12" customHeight="1" x14ac:dyDescent="0.2">
      <c r="A23" s="31"/>
      <c r="B23" s="21" t="s">
        <v>27</v>
      </c>
      <c r="C23" s="20">
        <f t="shared" si="6"/>
        <v>0</v>
      </c>
      <c r="D23" s="20">
        <f t="shared" si="7"/>
        <v>0</v>
      </c>
      <c r="E23" s="20"/>
      <c r="F23" s="20">
        <f t="shared" si="8"/>
        <v>0</v>
      </c>
      <c r="G23" s="31"/>
      <c r="H23" s="31"/>
      <c r="I23" s="31"/>
      <c r="J23" s="31"/>
      <c r="K23" s="31"/>
      <c r="L23" s="31"/>
      <c r="M23" s="31"/>
      <c r="N23" s="31"/>
      <c r="O23" s="20"/>
      <c r="P23" s="31"/>
      <c r="Q23" s="20"/>
      <c r="R23" s="31"/>
      <c r="S23" s="31"/>
      <c r="T23" s="31"/>
      <c r="U23" s="31"/>
      <c r="V23" s="31"/>
    </row>
    <row r="24" spans="1:22" ht="12" customHeight="1" x14ac:dyDescent="0.2">
      <c r="A24" s="31"/>
      <c r="B24" s="21" t="s">
        <v>28</v>
      </c>
      <c r="C24" s="20">
        <f t="shared" ref="C24:V24" si="10">C23-C22</f>
        <v>0</v>
      </c>
      <c r="D24" s="20">
        <f>D23-D22</f>
        <v>0</v>
      </c>
      <c r="E24" s="20">
        <f t="shared" si="10"/>
        <v>0</v>
      </c>
      <c r="F24" s="20">
        <f>F23-F22</f>
        <v>0</v>
      </c>
      <c r="G24" s="20">
        <f t="shared" si="10"/>
        <v>0</v>
      </c>
      <c r="H24" s="20">
        <f t="shared" si="10"/>
        <v>0</v>
      </c>
      <c r="I24" s="20">
        <f t="shared" si="10"/>
        <v>0</v>
      </c>
      <c r="J24" s="20">
        <f t="shared" si="10"/>
        <v>0</v>
      </c>
      <c r="K24" s="20">
        <f t="shared" si="10"/>
        <v>0</v>
      </c>
      <c r="L24" s="20">
        <f t="shared" si="10"/>
        <v>0</v>
      </c>
      <c r="M24" s="20">
        <f t="shared" si="10"/>
        <v>0</v>
      </c>
      <c r="N24" s="20">
        <f t="shared" si="10"/>
        <v>0</v>
      </c>
      <c r="O24" s="20">
        <f>O23-O22</f>
        <v>0</v>
      </c>
      <c r="P24" s="20">
        <f t="shared" si="10"/>
        <v>0</v>
      </c>
      <c r="Q24" s="20">
        <f t="shared" si="10"/>
        <v>0</v>
      </c>
      <c r="R24" s="20">
        <f t="shared" si="10"/>
        <v>0</v>
      </c>
      <c r="S24" s="20">
        <f t="shared" si="10"/>
        <v>0</v>
      </c>
      <c r="T24" s="20">
        <f t="shared" si="10"/>
        <v>0</v>
      </c>
      <c r="U24" s="20">
        <f t="shared" si="10"/>
        <v>0</v>
      </c>
      <c r="V24" s="20">
        <f t="shared" si="10"/>
        <v>0</v>
      </c>
    </row>
    <row r="25" spans="1:22" ht="12" customHeight="1" x14ac:dyDescent="0.2">
      <c r="A25" s="31"/>
      <c r="B25" s="21" t="s">
        <v>29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ht="24" customHeight="1" x14ac:dyDescent="0.2">
      <c r="A26" s="31"/>
      <c r="B26" s="16" t="s">
        <v>225</v>
      </c>
      <c r="C26" s="20"/>
      <c r="D26" s="20"/>
      <c r="E26" s="20"/>
      <c r="F26" s="20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  <row r="27" spans="1:22" ht="12.75" customHeight="1" x14ac:dyDescent="0.2">
      <c r="A27" s="31"/>
      <c r="B27" s="21" t="s">
        <v>23</v>
      </c>
      <c r="C27" s="20">
        <f t="shared" ref="C27:C32" si="11">D27+U27+V27</f>
        <v>2</v>
      </c>
      <c r="D27" s="20">
        <f t="shared" ref="D27:D32" si="12">E27+F27+P27+Q27+R27+S27+T27</f>
        <v>2</v>
      </c>
      <c r="E27" s="20"/>
      <c r="F27" s="20">
        <f t="shared" ref="F27:F32" si="13">G27+H27+I27+J27+K27+L27+M27+N27+O27</f>
        <v>2</v>
      </c>
      <c r="G27" s="31"/>
      <c r="H27" s="31"/>
      <c r="I27" s="31"/>
      <c r="J27" s="31"/>
      <c r="K27" s="31"/>
      <c r="L27" s="31"/>
      <c r="M27" s="31"/>
      <c r="N27" s="31"/>
      <c r="O27" s="20">
        <v>2</v>
      </c>
      <c r="P27" s="31"/>
      <c r="Q27" s="20"/>
      <c r="R27" s="31"/>
      <c r="S27" s="31"/>
      <c r="T27" s="20"/>
      <c r="U27" s="31"/>
      <c r="V27" s="31"/>
    </row>
    <row r="28" spans="1:22" ht="12.75" customHeight="1" x14ac:dyDescent="0.2">
      <c r="A28" s="31"/>
      <c r="B28" s="21" t="s">
        <v>24</v>
      </c>
      <c r="C28" s="20">
        <f t="shared" si="11"/>
        <v>0</v>
      </c>
      <c r="D28" s="20">
        <f t="shared" si="12"/>
        <v>0</v>
      </c>
      <c r="E28" s="20"/>
      <c r="F28" s="20">
        <f t="shared" si="13"/>
        <v>0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ht="12.75" customHeight="1" x14ac:dyDescent="0.2">
      <c r="A29" s="31"/>
      <c r="B29" s="21" t="s">
        <v>25</v>
      </c>
      <c r="C29" s="20">
        <f t="shared" si="11"/>
        <v>-2</v>
      </c>
      <c r="D29" s="20">
        <f t="shared" si="12"/>
        <v>-2</v>
      </c>
      <c r="E29" s="20"/>
      <c r="F29" s="20">
        <f t="shared" si="13"/>
        <v>-2</v>
      </c>
      <c r="G29" s="31"/>
      <c r="H29" s="31"/>
      <c r="I29" s="31"/>
      <c r="J29" s="31"/>
      <c r="K29" s="31"/>
      <c r="L29" s="31"/>
      <c r="M29" s="31"/>
      <c r="N29" s="31"/>
      <c r="O29" s="20">
        <v>-2</v>
      </c>
      <c r="P29" s="31"/>
      <c r="Q29" s="31"/>
      <c r="R29" s="31"/>
      <c r="S29" s="31"/>
      <c r="T29" s="20"/>
      <c r="U29" s="31"/>
      <c r="V29" s="31"/>
    </row>
    <row r="30" spans="1:22" ht="12.75" customHeight="1" x14ac:dyDescent="0.2">
      <c r="A30" s="31"/>
      <c r="B30" s="22" t="s">
        <v>38</v>
      </c>
      <c r="C30" s="20">
        <f t="shared" si="11"/>
        <v>0</v>
      </c>
      <c r="D30" s="20">
        <f t="shared" si="12"/>
        <v>0</v>
      </c>
      <c r="E30" s="20"/>
      <c r="F30" s="20">
        <f t="shared" si="13"/>
        <v>0</v>
      </c>
      <c r="G30" s="31"/>
      <c r="H30" s="31"/>
      <c r="I30" s="31"/>
      <c r="J30" s="31"/>
      <c r="K30" s="31"/>
      <c r="L30" s="31"/>
      <c r="M30" s="31"/>
      <c r="N30" s="31"/>
      <c r="O30" s="50"/>
      <c r="P30" s="31"/>
      <c r="Q30" s="20"/>
      <c r="R30" s="31"/>
      <c r="S30" s="31"/>
      <c r="T30" s="31"/>
      <c r="U30" s="31"/>
      <c r="V30" s="31"/>
    </row>
    <row r="31" spans="1:22" ht="12.75" customHeight="1" x14ac:dyDescent="0.2">
      <c r="A31" s="31"/>
      <c r="B31" s="22" t="s">
        <v>26</v>
      </c>
      <c r="C31" s="20">
        <f t="shared" si="11"/>
        <v>0</v>
      </c>
      <c r="D31" s="20">
        <f t="shared" si="12"/>
        <v>0</v>
      </c>
      <c r="E31" s="20">
        <f>E27+E28+E29+E30</f>
        <v>0</v>
      </c>
      <c r="F31" s="20">
        <f t="shared" si="13"/>
        <v>0</v>
      </c>
      <c r="G31" s="20">
        <f t="shared" ref="G31:V31" si="14">G27+G28+G29+G30</f>
        <v>0</v>
      </c>
      <c r="H31" s="20">
        <f t="shared" si="14"/>
        <v>0</v>
      </c>
      <c r="I31" s="20">
        <f t="shared" si="14"/>
        <v>0</v>
      </c>
      <c r="J31" s="20">
        <f t="shared" si="14"/>
        <v>0</v>
      </c>
      <c r="K31" s="20">
        <f t="shared" si="14"/>
        <v>0</v>
      </c>
      <c r="L31" s="20">
        <f t="shared" si="14"/>
        <v>0</v>
      </c>
      <c r="M31" s="20">
        <f t="shared" si="14"/>
        <v>0</v>
      </c>
      <c r="N31" s="20">
        <f t="shared" si="14"/>
        <v>0</v>
      </c>
      <c r="O31" s="20">
        <f t="shared" si="14"/>
        <v>0</v>
      </c>
      <c r="P31" s="20">
        <f t="shared" si="14"/>
        <v>0</v>
      </c>
      <c r="Q31" s="20">
        <f t="shared" si="14"/>
        <v>0</v>
      </c>
      <c r="R31" s="20">
        <f t="shared" si="14"/>
        <v>0</v>
      </c>
      <c r="S31" s="20">
        <f t="shared" si="14"/>
        <v>0</v>
      </c>
      <c r="T31" s="20">
        <f t="shared" si="14"/>
        <v>0</v>
      </c>
      <c r="U31" s="20">
        <f t="shared" si="14"/>
        <v>0</v>
      </c>
      <c r="V31" s="20">
        <f t="shared" si="14"/>
        <v>0</v>
      </c>
    </row>
    <row r="32" spans="1:22" ht="12.75" customHeight="1" x14ac:dyDescent="0.2">
      <c r="A32" s="31"/>
      <c r="B32" s="21" t="s">
        <v>27</v>
      </c>
      <c r="C32" s="20">
        <f t="shared" si="11"/>
        <v>0</v>
      </c>
      <c r="D32" s="20">
        <f t="shared" si="12"/>
        <v>0</v>
      </c>
      <c r="E32" s="20"/>
      <c r="F32" s="20">
        <f t="shared" si="13"/>
        <v>0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20"/>
      <c r="R32" s="31"/>
      <c r="S32" s="31"/>
      <c r="T32" s="20"/>
      <c r="U32" s="31"/>
      <c r="V32" s="31"/>
    </row>
    <row r="33" spans="1:22" ht="12.75" customHeight="1" x14ac:dyDescent="0.2">
      <c r="A33" s="31"/>
      <c r="B33" s="21" t="s">
        <v>28</v>
      </c>
      <c r="C33" s="20">
        <f t="shared" ref="C33:V33" si="15">C32-C31</f>
        <v>0</v>
      </c>
      <c r="D33" s="20">
        <f t="shared" si="15"/>
        <v>0</v>
      </c>
      <c r="E33" s="20">
        <f t="shared" si="15"/>
        <v>0</v>
      </c>
      <c r="F33" s="20">
        <f t="shared" si="15"/>
        <v>0</v>
      </c>
      <c r="G33" s="20">
        <f t="shared" si="15"/>
        <v>0</v>
      </c>
      <c r="H33" s="20">
        <f t="shared" si="15"/>
        <v>0</v>
      </c>
      <c r="I33" s="20">
        <f t="shared" si="15"/>
        <v>0</v>
      </c>
      <c r="J33" s="20">
        <f t="shared" si="15"/>
        <v>0</v>
      </c>
      <c r="K33" s="20">
        <f t="shared" si="15"/>
        <v>0</v>
      </c>
      <c r="L33" s="20">
        <f t="shared" si="15"/>
        <v>0</v>
      </c>
      <c r="M33" s="20">
        <f t="shared" si="15"/>
        <v>0</v>
      </c>
      <c r="N33" s="20">
        <f t="shared" si="15"/>
        <v>0</v>
      </c>
      <c r="O33" s="20">
        <f t="shared" si="15"/>
        <v>0</v>
      </c>
      <c r="P33" s="20">
        <f t="shared" si="15"/>
        <v>0</v>
      </c>
      <c r="Q33" s="20">
        <f t="shared" si="15"/>
        <v>0</v>
      </c>
      <c r="R33" s="20">
        <f t="shared" si="15"/>
        <v>0</v>
      </c>
      <c r="S33" s="20">
        <f t="shared" si="15"/>
        <v>0</v>
      </c>
      <c r="T33" s="20">
        <f t="shared" si="15"/>
        <v>0</v>
      </c>
      <c r="U33" s="20">
        <f t="shared" si="15"/>
        <v>0</v>
      </c>
      <c r="V33" s="20">
        <f t="shared" si="15"/>
        <v>0</v>
      </c>
    </row>
    <row r="34" spans="1:22" ht="12.75" customHeight="1" x14ac:dyDescent="0.2">
      <c r="A34" s="31"/>
      <c r="B34" s="21" t="s">
        <v>29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</sheetData>
  <mergeCells count="16">
    <mergeCell ref="A2:A6"/>
    <mergeCell ref="B2:B6"/>
    <mergeCell ref="C2:C5"/>
    <mergeCell ref="D2:T2"/>
    <mergeCell ref="U2:U5"/>
    <mergeCell ref="G4:O4"/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</mergeCells>
  <pageMargins left="0.17" right="0.2" top="0.11" bottom="0.16" header="0.11" footer="0.16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W35"/>
  <sheetViews>
    <sheetView showZeros="0" zoomScale="110" zoomScaleNormal="110" workbookViewId="0">
      <pane ySplit="6" topLeftCell="A7" activePane="bottomLeft" state="frozen"/>
      <selection activeCell="C35" sqref="C35"/>
      <selection pane="bottomLeft" activeCell="C14" sqref="C14"/>
    </sheetView>
  </sheetViews>
  <sheetFormatPr defaultRowHeight="11.25" x14ac:dyDescent="0.2"/>
  <cols>
    <col min="1" max="1" width="3" style="1" customWidth="1"/>
    <col min="2" max="2" width="30" style="1" customWidth="1"/>
    <col min="3" max="3" width="6.140625" style="2" customWidth="1"/>
    <col min="4" max="4" width="5.85546875" style="2" customWidth="1"/>
    <col min="5" max="5" width="5.28515625" style="2" customWidth="1"/>
    <col min="6" max="6" width="5.42578125" style="2" customWidth="1"/>
    <col min="7" max="7" width="7.28515625" style="2" customWidth="1"/>
    <col min="8" max="8" width="5.140625" style="2" customWidth="1"/>
    <col min="9" max="9" width="4.85546875" style="2" customWidth="1"/>
    <col min="10" max="10" width="5.7109375" style="2" customWidth="1"/>
    <col min="11" max="11" width="4.7109375" style="2" customWidth="1"/>
    <col min="12" max="12" width="5.140625" style="2" customWidth="1"/>
    <col min="13" max="13" width="8.42578125" style="2" customWidth="1"/>
    <col min="14" max="14" width="8" style="2" customWidth="1"/>
    <col min="15" max="15" width="8.140625" style="2" customWidth="1"/>
    <col min="16" max="19" width="4.140625" style="2" customWidth="1"/>
    <col min="20" max="21" width="5.140625" style="2" customWidth="1"/>
    <col min="22" max="22" width="4.42578125" style="2" customWidth="1"/>
    <col min="23" max="23" width="9.140625" style="2"/>
    <col min="24" max="16384" width="9.140625" style="1"/>
  </cols>
  <sheetData>
    <row r="1" spans="1:23" ht="12" customHeight="1" x14ac:dyDescent="0.2">
      <c r="A1" s="5"/>
      <c r="B1" s="14" t="s">
        <v>183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">
        <v>2</v>
      </c>
    </row>
    <row r="2" spans="1:23" ht="12.75" customHeight="1" x14ac:dyDescent="0.2">
      <c r="A2" s="83" t="s">
        <v>0</v>
      </c>
      <c r="B2" s="83" t="s">
        <v>1</v>
      </c>
      <c r="C2" s="85" t="s">
        <v>22</v>
      </c>
      <c r="D2" s="93" t="s">
        <v>16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85" t="s">
        <v>15</v>
      </c>
      <c r="V2" s="85" t="s">
        <v>21</v>
      </c>
      <c r="W2" s="1"/>
    </row>
    <row r="3" spans="1:23" ht="13.5" customHeight="1" x14ac:dyDescent="0.2">
      <c r="A3" s="83"/>
      <c r="B3" s="83"/>
      <c r="C3" s="85"/>
      <c r="D3" s="85" t="s">
        <v>20</v>
      </c>
      <c r="E3" s="85" t="s">
        <v>2</v>
      </c>
      <c r="F3" s="84" t="s">
        <v>17</v>
      </c>
      <c r="G3" s="84"/>
      <c r="H3" s="84"/>
      <c r="I3" s="84"/>
      <c r="J3" s="84"/>
      <c r="K3" s="84"/>
      <c r="L3" s="84"/>
      <c r="M3" s="84"/>
      <c r="N3" s="84"/>
      <c r="O3" s="84"/>
      <c r="P3" s="85" t="s">
        <v>11</v>
      </c>
      <c r="Q3" s="85" t="s">
        <v>12</v>
      </c>
      <c r="R3" s="85" t="s">
        <v>13</v>
      </c>
      <c r="S3" s="85" t="s">
        <v>14</v>
      </c>
      <c r="T3" s="85" t="s">
        <v>47</v>
      </c>
      <c r="U3" s="85"/>
      <c r="V3" s="85"/>
      <c r="W3" s="1"/>
    </row>
    <row r="4" spans="1:23" ht="13.5" customHeight="1" x14ac:dyDescent="0.2">
      <c r="A4" s="83"/>
      <c r="B4" s="83"/>
      <c r="C4" s="85"/>
      <c r="D4" s="85"/>
      <c r="E4" s="85"/>
      <c r="F4" s="85" t="s">
        <v>19</v>
      </c>
      <c r="G4" s="84" t="s">
        <v>18</v>
      </c>
      <c r="H4" s="84"/>
      <c r="I4" s="84"/>
      <c r="J4" s="84"/>
      <c r="K4" s="84"/>
      <c r="L4" s="84"/>
      <c r="M4" s="84"/>
      <c r="N4" s="84"/>
      <c r="O4" s="84"/>
      <c r="P4" s="85"/>
      <c r="Q4" s="85"/>
      <c r="R4" s="85"/>
      <c r="S4" s="85"/>
      <c r="T4" s="85"/>
      <c r="U4" s="85"/>
      <c r="V4" s="85"/>
      <c r="W4" s="1"/>
    </row>
    <row r="5" spans="1:23" ht="111" customHeight="1" x14ac:dyDescent="0.2">
      <c r="A5" s="83"/>
      <c r="B5" s="83"/>
      <c r="C5" s="85"/>
      <c r="D5" s="85"/>
      <c r="E5" s="85"/>
      <c r="F5" s="85"/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52</v>
      </c>
      <c r="O5" s="3" t="s">
        <v>10</v>
      </c>
      <c r="P5" s="85"/>
      <c r="Q5" s="85"/>
      <c r="R5" s="85"/>
      <c r="S5" s="85"/>
      <c r="T5" s="85"/>
      <c r="U5" s="85"/>
      <c r="V5" s="85"/>
    </row>
    <row r="6" spans="1:23" x14ac:dyDescent="0.2">
      <c r="A6" s="83"/>
      <c r="B6" s="83"/>
      <c r="C6" s="4">
        <v>1</v>
      </c>
      <c r="D6" s="4">
        <v>2</v>
      </c>
      <c r="E6" s="4">
        <v>21</v>
      </c>
      <c r="F6" s="4">
        <v>22</v>
      </c>
      <c r="G6" s="4">
        <v>221</v>
      </c>
      <c r="H6" s="4">
        <v>222</v>
      </c>
      <c r="I6" s="4">
        <v>223</v>
      </c>
      <c r="J6" s="4">
        <v>224</v>
      </c>
      <c r="K6" s="4">
        <v>225</v>
      </c>
      <c r="L6" s="4">
        <v>226</v>
      </c>
      <c r="M6" s="4">
        <v>227</v>
      </c>
      <c r="N6" s="4">
        <v>228</v>
      </c>
      <c r="O6" s="4">
        <v>229</v>
      </c>
      <c r="P6" s="4">
        <v>23</v>
      </c>
      <c r="Q6" s="4">
        <v>24</v>
      </c>
      <c r="R6" s="4">
        <v>25</v>
      </c>
      <c r="S6" s="4">
        <v>26</v>
      </c>
      <c r="T6" s="4">
        <v>27</v>
      </c>
      <c r="U6" s="4">
        <v>28</v>
      </c>
      <c r="V6" s="4">
        <v>29</v>
      </c>
      <c r="W6" s="1"/>
    </row>
    <row r="7" spans="1:23" ht="12.75" customHeight="1" x14ac:dyDescent="0.2">
      <c r="A7" s="4">
        <v>1</v>
      </c>
      <c r="B7" s="4">
        <v>2</v>
      </c>
      <c r="C7" s="4">
        <v>4</v>
      </c>
      <c r="D7" s="4">
        <v>5</v>
      </c>
      <c r="E7" s="4">
        <v>6</v>
      </c>
      <c r="F7" s="4">
        <v>7</v>
      </c>
      <c r="G7" s="4">
        <v>8</v>
      </c>
      <c r="H7" s="4">
        <v>9</v>
      </c>
      <c r="I7" s="4">
        <v>10</v>
      </c>
      <c r="J7" s="4">
        <v>11</v>
      </c>
      <c r="K7" s="4">
        <v>12</v>
      </c>
      <c r="L7" s="4">
        <v>13</v>
      </c>
      <c r="M7" s="4">
        <v>14</v>
      </c>
      <c r="N7" s="4">
        <v>15</v>
      </c>
      <c r="O7" s="4">
        <v>16</v>
      </c>
      <c r="P7" s="4">
        <v>17</v>
      </c>
      <c r="Q7" s="4">
        <v>18</v>
      </c>
      <c r="R7" s="4">
        <v>19</v>
      </c>
      <c r="S7" s="4">
        <v>20</v>
      </c>
      <c r="T7" s="4">
        <v>21</v>
      </c>
      <c r="U7" s="4">
        <v>22</v>
      </c>
      <c r="V7" s="4">
        <v>23</v>
      </c>
    </row>
    <row r="8" spans="1:23" ht="30" customHeight="1" x14ac:dyDescent="0.2">
      <c r="A8" s="13" t="s">
        <v>62</v>
      </c>
      <c r="B8" s="10" t="s">
        <v>63</v>
      </c>
      <c r="C8" s="9"/>
      <c r="D8" s="9"/>
      <c r="E8" s="9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3" ht="12.75" customHeight="1" x14ac:dyDescent="0.2">
      <c r="A9" s="4"/>
      <c r="B9" s="7" t="s">
        <v>23</v>
      </c>
      <c r="C9" s="20">
        <f t="shared" ref="C9:C14" si="0">D9+U9+V9</f>
        <v>55.4</v>
      </c>
      <c r="D9" s="20">
        <f t="shared" ref="D9:D14" si="1">E9+F9+P9+Q9+R9+S9+T9</f>
        <v>55.4</v>
      </c>
      <c r="E9" s="20">
        <v>42</v>
      </c>
      <c r="F9" s="20">
        <f t="shared" ref="F9:F14" si="2">G9+H9+I9+J9+K9+L9+M9+N9+O9</f>
        <v>11.9</v>
      </c>
      <c r="G9" s="57"/>
      <c r="H9" s="57">
        <v>0.8</v>
      </c>
      <c r="I9" s="57">
        <v>2.2000000000000002</v>
      </c>
      <c r="J9" s="57"/>
      <c r="K9" s="57"/>
      <c r="L9" s="57"/>
      <c r="M9" s="57"/>
      <c r="N9" s="57">
        <v>8.9</v>
      </c>
      <c r="O9" s="57"/>
      <c r="P9" s="57"/>
      <c r="Q9" s="57"/>
      <c r="R9" s="57"/>
      <c r="S9" s="57">
        <v>1.5</v>
      </c>
      <c r="T9" s="57"/>
      <c r="U9" s="20"/>
      <c r="V9" s="57"/>
    </row>
    <row r="10" spans="1:23" ht="12.75" customHeight="1" x14ac:dyDescent="0.2">
      <c r="A10" s="4"/>
      <c r="B10" s="7" t="s">
        <v>24</v>
      </c>
      <c r="C10" s="20">
        <f t="shared" si="0"/>
        <v>0</v>
      </c>
      <c r="D10" s="20">
        <f t="shared" si="1"/>
        <v>0</v>
      </c>
      <c r="E10" s="20"/>
      <c r="F10" s="20">
        <f t="shared" si="2"/>
        <v>0</v>
      </c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</row>
    <row r="11" spans="1:23" ht="12.75" customHeight="1" x14ac:dyDescent="0.2">
      <c r="A11" s="4"/>
      <c r="B11" s="7" t="s">
        <v>25</v>
      </c>
      <c r="C11" s="20">
        <f t="shared" si="0"/>
        <v>0</v>
      </c>
      <c r="D11" s="20">
        <f t="shared" si="1"/>
        <v>0</v>
      </c>
      <c r="E11" s="20">
        <v>-0.2</v>
      </c>
      <c r="F11" s="20">
        <f t="shared" si="2"/>
        <v>0.2</v>
      </c>
      <c r="G11" s="57"/>
      <c r="H11" s="57"/>
      <c r="I11" s="57"/>
      <c r="J11" s="57"/>
      <c r="K11" s="57"/>
      <c r="L11" s="57"/>
      <c r="M11" s="57"/>
      <c r="N11" s="57"/>
      <c r="O11" s="57">
        <v>0.2</v>
      </c>
      <c r="P11" s="57"/>
      <c r="Q11" s="57"/>
      <c r="R11" s="57"/>
      <c r="S11" s="57"/>
      <c r="T11" s="20"/>
      <c r="U11" s="20"/>
      <c r="V11" s="57"/>
    </row>
    <row r="12" spans="1:23" ht="12.75" customHeight="1" x14ac:dyDescent="0.2">
      <c r="A12" s="4"/>
      <c r="B12" s="8" t="s">
        <v>38</v>
      </c>
      <c r="C12" s="20">
        <f t="shared" si="0"/>
        <v>0</v>
      </c>
      <c r="D12" s="20">
        <f t="shared" si="1"/>
        <v>0</v>
      </c>
      <c r="E12" s="20">
        <v>-0.1</v>
      </c>
      <c r="F12" s="20">
        <f t="shared" si="2"/>
        <v>0</v>
      </c>
      <c r="G12" s="57"/>
      <c r="H12" s="57"/>
      <c r="I12" s="57"/>
      <c r="J12" s="57"/>
      <c r="K12" s="57"/>
      <c r="L12" s="57"/>
      <c r="M12" s="57"/>
      <c r="N12" s="57"/>
      <c r="O12" s="20"/>
      <c r="P12" s="57"/>
      <c r="Q12" s="57"/>
      <c r="R12" s="57"/>
      <c r="S12" s="57"/>
      <c r="T12" s="57">
        <v>0.1</v>
      </c>
      <c r="U12" s="20"/>
      <c r="V12" s="57"/>
    </row>
    <row r="13" spans="1:23" ht="12.75" customHeight="1" x14ac:dyDescent="0.2">
      <c r="A13" s="4"/>
      <c r="B13" s="8" t="s">
        <v>26</v>
      </c>
      <c r="C13" s="20">
        <f t="shared" si="0"/>
        <v>55.4</v>
      </c>
      <c r="D13" s="20">
        <f t="shared" si="1"/>
        <v>55.4</v>
      </c>
      <c r="E13" s="20">
        <f>E9+E10+E11+E12</f>
        <v>41.699999999999996</v>
      </c>
      <c r="F13" s="20">
        <f t="shared" si="2"/>
        <v>12.1</v>
      </c>
      <c r="G13" s="20">
        <f t="shared" ref="G13:V13" si="3">G9+G10+G11+G12</f>
        <v>0</v>
      </c>
      <c r="H13" s="20">
        <f t="shared" si="3"/>
        <v>0.8</v>
      </c>
      <c r="I13" s="20">
        <f t="shared" si="3"/>
        <v>2.2000000000000002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8.9</v>
      </c>
      <c r="O13" s="20">
        <f t="shared" si="3"/>
        <v>0.2</v>
      </c>
      <c r="P13" s="20">
        <f t="shared" si="3"/>
        <v>0</v>
      </c>
      <c r="Q13" s="20">
        <f t="shared" si="3"/>
        <v>0</v>
      </c>
      <c r="R13" s="20">
        <f t="shared" si="3"/>
        <v>0</v>
      </c>
      <c r="S13" s="20">
        <f t="shared" si="3"/>
        <v>1.5</v>
      </c>
      <c r="T13" s="20">
        <f t="shared" si="3"/>
        <v>0.1</v>
      </c>
      <c r="U13" s="20">
        <f t="shared" si="3"/>
        <v>0</v>
      </c>
      <c r="V13" s="20">
        <f t="shared" si="3"/>
        <v>0</v>
      </c>
    </row>
    <row r="14" spans="1:23" ht="12.75" customHeight="1" x14ac:dyDescent="0.2">
      <c r="A14" s="4"/>
      <c r="B14" s="7" t="s">
        <v>27</v>
      </c>
      <c r="C14" s="20">
        <f t="shared" si="0"/>
        <v>41.6</v>
      </c>
      <c r="D14" s="20">
        <f t="shared" si="1"/>
        <v>41.6</v>
      </c>
      <c r="E14" s="20">
        <v>34.9</v>
      </c>
      <c r="F14" s="20">
        <f t="shared" si="2"/>
        <v>6.6000000000000005</v>
      </c>
      <c r="G14" s="57"/>
      <c r="H14" s="57">
        <v>0.1</v>
      </c>
      <c r="I14" s="57">
        <v>1.1000000000000001</v>
      </c>
      <c r="J14" s="57"/>
      <c r="K14" s="57"/>
      <c r="L14" s="57"/>
      <c r="M14" s="57"/>
      <c r="N14" s="57">
        <v>5.4</v>
      </c>
      <c r="O14" s="57"/>
      <c r="P14" s="57"/>
      <c r="Q14" s="57"/>
      <c r="R14" s="57"/>
      <c r="S14" s="57"/>
      <c r="T14" s="20">
        <v>0.1</v>
      </c>
      <c r="U14" s="20"/>
      <c r="V14" s="57"/>
    </row>
    <row r="15" spans="1:23" ht="12" customHeight="1" x14ac:dyDescent="0.2">
      <c r="A15" s="4"/>
      <c r="B15" s="7" t="s">
        <v>28</v>
      </c>
      <c r="C15" s="20">
        <f t="shared" ref="C15:V15" si="4">C14-C13</f>
        <v>-13.799999999999997</v>
      </c>
      <c r="D15" s="20">
        <f t="shared" si="4"/>
        <v>-13.799999999999997</v>
      </c>
      <c r="E15" s="20">
        <f t="shared" si="4"/>
        <v>-6.7999999999999972</v>
      </c>
      <c r="F15" s="20">
        <f t="shared" si="4"/>
        <v>-5.4999999999999991</v>
      </c>
      <c r="G15" s="20">
        <f t="shared" si="4"/>
        <v>0</v>
      </c>
      <c r="H15" s="20">
        <f t="shared" si="4"/>
        <v>-0.70000000000000007</v>
      </c>
      <c r="I15" s="20">
        <f t="shared" si="4"/>
        <v>-1.1000000000000001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-3.5</v>
      </c>
      <c r="O15" s="20">
        <f t="shared" si="4"/>
        <v>-0.2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-1.5</v>
      </c>
      <c r="T15" s="20">
        <f t="shared" si="4"/>
        <v>0</v>
      </c>
      <c r="U15" s="20">
        <f t="shared" si="4"/>
        <v>0</v>
      </c>
      <c r="V15" s="20">
        <f t="shared" si="4"/>
        <v>0</v>
      </c>
    </row>
    <row r="16" spans="1:23" ht="12" customHeight="1" x14ac:dyDescent="0.2">
      <c r="A16" s="4"/>
      <c r="B16" s="7" t="s">
        <v>29</v>
      </c>
      <c r="C16" s="20">
        <f>C14/C13*100</f>
        <v>75.090252707581229</v>
      </c>
      <c r="D16" s="20">
        <f>D14/D13*100</f>
        <v>75.090252707581229</v>
      </c>
      <c r="E16" s="20">
        <f>E14/E13*100</f>
        <v>83.693045563549163</v>
      </c>
      <c r="F16" s="20">
        <f>F14/F13*100</f>
        <v>54.545454545454554</v>
      </c>
      <c r="G16" s="20"/>
      <c r="H16" s="20">
        <f>H14/H13*100</f>
        <v>12.5</v>
      </c>
      <c r="I16" s="20">
        <f>I14/I13*100</f>
        <v>50</v>
      </c>
      <c r="J16" s="20"/>
      <c r="K16" s="20"/>
      <c r="L16" s="20"/>
      <c r="M16" s="20"/>
      <c r="N16" s="20">
        <f>N14/N13*100</f>
        <v>60.674157303370791</v>
      </c>
      <c r="O16" s="20">
        <f>O14/O13*100</f>
        <v>0</v>
      </c>
      <c r="P16" s="20"/>
      <c r="Q16" s="20"/>
      <c r="R16" s="20"/>
      <c r="S16" s="20">
        <f>S14/S13*100</f>
        <v>0</v>
      </c>
      <c r="T16" s="20">
        <f>T14/T13*100</f>
        <v>100</v>
      </c>
      <c r="U16" s="20"/>
      <c r="V16" s="20"/>
    </row>
    <row r="17" spans="1:23" ht="18" customHeight="1" x14ac:dyDescent="0.2">
      <c r="A17" s="4">
        <v>4</v>
      </c>
      <c r="B17" s="10" t="s">
        <v>39</v>
      </c>
      <c r="C17" s="9"/>
      <c r="D17" s="9"/>
      <c r="E17" s="9"/>
      <c r="F17" s="9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1"/>
    </row>
    <row r="18" spans="1:23" ht="12.75" customHeight="1" x14ac:dyDescent="0.2">
      <c r="A18" s="4"/>
      <c r="B18" s="7" t="s">
        <v>23</v>
      </c>
      <c r="C18" s="20">
        <f t="shared" ref="C18:C23" si="5">D18+U18+V18</f>
        <v>73</v>
      </c>
      <c r="D18" s="20">
        <f t="shared" ref="D18:D23" si="6">E18+F18+P18+Q18+R18+S18+T18</f>
        <v>73</v>
      </c>
      <c r="E18" s="20"/>
      <c r="F18" s="20">
        <f t="shared" ref="F18:F23" si="7">G18+H18+I18+J18+K18+L18+M18+N18+O18</f>
        <v>73</v>
      </c>
      <c r="G18" s="57"/>
      <c r="H18" s="57"/>
      <c r="I18" s="57"/>
      <c r="J18" s="57"/>
      <c r="K18" s="57"/>
      <c r="L18" s="57"/>
      <c r="M18" s="57"/>
      <c r="N18" s="57"/>
      <c r="O18" s="20">
        <v>73</v>
      </c>
      <c r="P18" s="57"/>
      <c r="Q18" s="57"/>
      <c r="R18" s="57"/>
      <c r="S18" s="57"/>
      <c r="T18" s="57"/>
      <c r="U18" s="20"/>
      <c r="V18" s="57"/>
      <c r="W18" s="1"/>
    </row>
    <row r="19" spans="1:23" ht="12.75" customHeight="1" x14ac:dyDescent="0.2">
      <c r="A19" s="4"/>
      <c r="B19" s="7" t="s">
        <v>24</v>
      </c>
      <c r="C19" s="20">
        <f t="shared" si="5"/>
        <v>-77.3</v>
      </c>
      <c r="D19" s="20">
        <f t="shared" si="6"/>
        <v>-77.3</v>
      </c>
      <c r="E19" s="20"/>
      <c r="F19" s="20">
        <f t="shared" si="7"/>
        <v>-77.3</v>
      </c>
      <c r="G19" s="57"/>
      <c r="H19" s="57"/>
      <c r="I19" s="57"/>
      <c r="J19" s="57"/>
      <c r="K19" s="57"/>
      <c r="L19" s="57"/>
      <c r="M19" s="57"/>
      <c r="N19" s="57"/>
      <c r="O19" s="57">
        <v>-77.3</v>
      </c>
      <c r="P19" s="57"/>
      <c r="Q19" s="57"/>
      <c r="R19" s="57"/>
      <c r="S19" s="57"/>
      <c r="T19" s="57"/>
      <c r="U19" s="57"/>
      <c r="V19" s="57"/>
      <c r="W19" s="1"/>
    </row>
    <row r="20" spans="1:23" ht="12.75" customHeight="1" x14ac:dyDescent="0.2">
      <c r="A20" s="4"/>
      <c r="B20" s="7" t="s">
        <v>25</v>
      </c>
      <c r="C20" s="20">
        <f t="shared" si="5"/>
        <v>0</v>
      </c>
      <c r="D20" s="20">
        <f t="shared" si="6"/>
        <v>0</v>
      </c>
      <c r="E20" s="20"/>
      <c r="F20" s="20">
        <f t="shared" si="7"/>
        <v>0</v>
      </c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20"/>
      <c r="U20" s="20"/>
      <c r="V20" s="57"/>
      <c r="W20" s="1"/>
    </row>
    <row r="21" spans="1:23" ht="12.75" customHeight="1" x14ac:dyDescent="0.2">
      <c r="A21" s="4"/>
      <c r="B21" s="8" t="s">
        <v>38</v>
      </c>
      <c r="C21" s="20">
        <f t="shared" si="5"/>
        <v>38</v>
      </c>
      <c r="D21" s="20">
        <f t="shared" si="6"/>
        <v>38</v>
      </c>
      <c r="E21" s="20"/>
      <c r="F21" s="20">
        <f t="shared" si="7"/>
        <v>38</v>
      </c>
      <c r="G21" s="57"/>
      <c r="H21" s="57"/>
      <c r="I21" s="57"/>
      <c r="J21" s="57"/>
      <c r="K21" s="57"/>
      <c r="L21" s="57"/>
      <c r="M21" s="57"/>
      <c r="N21" s="57"/>
      <c r="O21" s="20">
        <v>38</v>
      </c>
      <c r="P21" s="57"/>
      <c r="Q21" s="57"/>
      <c r="R21" s="57"/>
      <c r="S21" s="57"/>
      <c r="T21" s="57"/>
      <c r="U21" s="20"/>
      <c r="V21" s="57"/>
      <c r="W21" s="1"/>
    </row>
    <row r="22" spans="1:23" ht="12.75" customHeight="1" x14ac:dyDescent="0.2">
      <c r="A22" s="4"/>
      <c r="B22" s="8" t="s">
        <v>26</v>
      </c>
      <c r="C22" s="20">
        <f t="shared" si="5"/>
        <v>33.700000000000003</v>
      </c>
      <c r="D22" s="20">
        <f t="shared" si="6"/>
        <v>33.700000000000003</v>
      </c>
      <c r="E22" s="20">
        <f>E18+E19+E20+E21</f>
        <v>0</v>
      </c>
      <c r="F22" s="20">
        <f t="shared" si="7"/>
        <v>33.700000000000003</v>
      </c>
      <c r="G22" s="20">
        <f t="shared" ref="G22:V22" si="8">G18+G19+G20+G21</f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20">
        <f t="shared" si="8"/>
        <v>0</v>
      </c>
      <c r="N22" s="20">
        <f t="shared" si="8"/>
        <v>0</v>
      </c>
      <c r="O22" s="20">
        <f t="shared" si="8"/>
        <v>33.700000000000003</v>
      </c>
      <c r="P22" s="20">
        <f t="shared" si="8"/>
        <v>0</v>
      </c>
      <c r="Q22" s="20">
        <f t="shared" si="8"/>
        <v>0</v>
      </c>
      <c r="R22" s="20">
        <f t="shared" si="8"/>
        <v>0</v>
      </c>
      <c r="S22" s="20">
        <f t="shared" si="8"/>
        <v>0</v>
      </c>
      <c r="T22" s="20">
        <f t="shared" si="8"/>
        <v>0</v>
      </c>
      <c r="U22" s="20">
        <f t="shared" si="8"/>
        <v>0</v>
      </c>
      <c r="V22" s="20">
        <f t="shared" si="8"/>
        <v>0</v>
      </c>
      <c r="W22" s="1"/>
    </row>
    <row r="23" spans="1:23" ht="12.75" customHeight="1" x14ac:dyDescent="0.2">
      <c r="A23" s="4"/>
      <c r="B23" s="7" t="s">
        <v>27</v>
      </c>
      <c r="C23" s="20">
        <f t="shared" si="5"/>
        <v>0</v>
      </c>
      <c r="D23" s="20">
        <f t="shared" si="6"/>
        <v>0</v>
      </c>
      <c r="E23" s="20"/>
      <c r="F23" s="20">
        <f t="shared" si="7"/>
        <v>0</v>
      </c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20"/>
      <c r="U23" s="20"/>
      <c r="V23" s="57"/>
      <c r="W23" s="1"/>
    </row>
    <row r="24" spans="1:23" ht="12.75" customHeight="1" x14ac:dyDescent="0.2">
      <c r="A24" s="4"/>
      <c r="B24" s="7" t="s">
        <v>28</v>
      </c>
      <c r="C24" s="20">
        <f t="shared" ref="C24:V24" si="9">C23-C22</f>
        <v>-33.700000000000003</v>
      </c>
      <c r="D24" s="20">
        <f t="shared" si="9"/>
        <v>-33.700000000000003</v>
      </c>
      <c r="E24" s="20">
        <f t="shared" si="9"/>
        <v>0</v>
      </c>
      <c r="F24" s="20">
        <f t="shared" si="9"/>
        <v>-33.700000000000003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-33.700000000000003</v>
      </c>
      <c r="P24" s="20">
        <f t="shared" si="9"/>
        <v>0</v>
      </c>
      <c r="Q24" s="20">
        <f t="shared" si="9"/>
        <v>0</v>
      </c>
      <c r="R24" s="20">
        <f t="shared" si="9"/>
        <v>0</v>
      </c>
      <c r="S24" s="20">
        <f t="shared" si="9"/>
        <v>0</v>
      </c>
      <c r="T24" s="20">
        <f t="shared" si="9"/>
        <v>0</v>
      </c>
      <c r="U24" s="20">
        <f t="shared" si="9"/>
        <v>0</v>
      </c>
      <c r="V24" s="20">
        <f t="shared" si="9"/>
        <v>0</v>
      </c>
      <c r="W24" s="1"/>
    </row>
    <row r="25" spans="1:23" ht="11.25" customHeight="1" x14ac:dyDescent="0.2">
      <c r="A25" s="4"/>
      <c r="B25" s="7" t="s">
        <v>29</v>
      </c>
      <c r="C25" s="20">
        <f>C23/C22*100</f>
        <v>0</v>
      </c>
      <c r="D25" s="20">
        <f>D23/D22*100</f>
        <v>0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1"/>
    </row>
    <row r="26" spans="1:23" ht="41.25" customHeight="1" x14ac:dyDescent="0.2">
      <c r="A26" s="13" t="s">
        <v>66</v>
      </c>
      <c r="B26" s="10" t="s">
        <v>64</v>
      </c>
      <c r="C26" s="9"/>
      <c r="D26" s="9"/>
      <c r="E26" s="9"/>
      <c r="F26" s="9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1"/>
    </row>
    <row r="27" spans="1:23" ht="13.5" customHeight="1" x14ac:dyDescent="0.2">
      <c r="A27" s="4"/>
      <c r="B27" s="7" t="s">
        <v>23</v>
      </c>
      <c r="C27" s="20">
        <f t="shared" ref="C27:C32" si="10">D27+U27+V27</f>
        <v>10</v>
      </c>
      <c r="D27" s="20">
        <f t="shared" ref="D27:D32" si="11">E27+F27+P27+Q27+R27+S27+T27</f>
        <v>10</v>
      </c>
      <c r="E27" s="20"/>
      <c r="F27" s="20">
        <f t="shared" ref="F27:F32" si="12">G27+H27+I27+J27+K27+L27+M27+N27+O27</f>
        <v>0</v>
      </c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20">
        <v>10</v>
      </c>
      <c r="U27" s="20"/>
      <c r="V27" s="57"/>
      <c r="W27" s="1"/>
    </row>
    <row r="28" spans="1:23" ht="13.5" customHeight="1" x14ac:dyDescent="0.2">
      <c r="A28" s="4"/>
      <c r="B28" s="7" t="s">
        <v>24</v>
      </c>
      <c r="C28" s="20">
        <f t="shared" si="10"/>
        <v>0</v>
      </c>
      <c r="D28" s="20">
        <f t="shared" si="11"/>
        <v>0</v>
      </c>
      <c r="E28" s="20"/>
      <c r="F28" s="20">
        <f t="shared" si="12"/>
        <v>0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1"/>
    </row>
    <row r="29" spans="1:23" ht="13.5" customHeight="1" x14ac:dyDescent="0.2">
      <c r="A29" s="4"/>
      <c r="B29" s="7" t="s">
        <v>25</v>
      </c>
      <c r="C29" s="20">
        <f t="shared" si="10"/>
        <v>0</v>
      </c>
      <c r="D29" s="20">
        <f t="shared" si="11"/>
        <v>0</v>
      </c>
      <c r="E29" s="20"/>
      <c r="F29" s="20">
        <f t="shared" si="12"/>
        <v>0</v>
      </c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20"/>
      <c r="U29" s="20"/>
      <c r="V29" s="57"/>
      <c r="W29" s="1"/>
    </row>
    <row r="30" spans="1:23" ht="13.5" customHeight="1" x14ac:dyDescent="0.2">
      <c r="A30" s="4"/>
      <c r="B30" s="8" t="s">
        <v>38</v>
      </c>
      <c r="C30" s="20">
        <f t="shared" si="10"/>
        <v>0</v>
      </c>
      <c r="D30" s="20">
        <f t="shared" si="11"/>
        <v>0</v>
      </c>
      <c r="E30" s="20"/>
      <c r="F30" s="20">
        <f t="shared" si="12"/>
        <v>0</v>
      </c>
      <c r="G30" s="57"/>
      <c r="H30" s="57"/>
      <c r="I30" s="57"/>
      <c r="J30" s="57"/>
      <c r="K30" s="57"/>
      <c r="L30" s="57"/>
      <c r="M30" s="57"/>
      <c r="N30" s="57"/>
      <c r="O30" s="20"/>
      <c r="P30" s="57"/>
      <c r="Q30" s="57"/>
      <c r="R30" s="57"/>
      <c r="S30" s="57"/>
      <c r="T30" s="57"/>
      <c r="U30" s="20"/>
      <c r="V30" s="57"/>
      <c r="W30" s="1"/>
    </row>
    <row r="31" spans="1:23" ht="13.5" customHeight="1" x14ac:dyDescent="0.2">
      <c r="A31" s="4"/>
      <c r="B31" s="8" t="s">
        <v>26</v>
      </c>
      <c r="C31" s="20">
        <f t="shared" si="10"/>
        <v>10</v>
      </c>
      <c r="D31" s="20">
        <f t="shared" si="11"/>
        <v>10</v>
      </c>
      <c r="E31" s="20">
        <f>E27+E28+E29+E30</f>
        <v>0</v>
      </c>
      <c r="F31" s="20">
        <f t="shared" si="12"/>
        <v>0</v>
      </c>
      <c r="G31" s="20">
        <f t="shared" ref="G31:V31" si="13">G27+G28+G29+G30</f>
        <v>0</v>
      </c>
      <c r="H31" s="20">
        <f t="shared" si="13"/>
        <v>0</v>
      </c>
      <c r="I31" s="20">
        <f t="shared" si="13"/>
        <v>0</v>
      </c>
      <c r="J31" s="20">
        <f t="shared" si="13"/>
        <v>0</v>
      </c>
      <c r="K31" s="20">
        <f t="shared" si="13"/>
        <v>0</v>
      </c>
      <c r="L31" s="20">
        <f t="shared" si="13"/>
        <v>0</v>
      </c>
      <c r="M31" s="20">
        <f t="shared" si="13"/>
        <v>0</v>
      </c>
      <c r="N31" s="20">
        <f t="shared" si="13"/>
        <v>0</v>
      </c>
      <c r="O31" s="20">
        <f t="shared" si="13"/>
        <v>0</v>
      </c>
      <c r="P31" s="20">
        <f t="shared" si="13"/>
        <v>0</v>
      </c>
      <c r="Q31" s="20">
        <f t="shared" si="13"/>
        <v>0</v>
      </c>
      <c r="R31" s="20">
        <f t="shared" si="13"/>
        <v>0</v>
      </c>
      <c r="S31" s="20">
        <f t="shared" si="13"/>
        <v>0</v>
      </c>
      <c r="T31" s="20">
        <f t="shared" si="13"/>
        <v>10</v>
      </c>
      <c r="U31" s="20">
        <f t="shared" si="13"/>
        <v>0</v>
      </c>
      <c r="V31" s="20">
        <f t="shared" si="13"/>
        <v>0</v>
      </c>
      <c r="W31" s="1"/>
    </row>
    <row r="32" spans="1:23" ht="13.5" customHeight="1" x14ac:dyDescent="0.2">
      <c r="A32" s="4"/>
      <c r="B32" s="7" t="s">
        <v>27</v>
      </c>
      <c r="C32" s="20">
        <f t="shared" si="10"/>
        <v>0</v>
      </c>
      <c r="D32" s="20">
        <f t="shared" si="11"/>
        <v>0</v>
      </c>
      <c r="E32" s="20"/>
      <c r="F32" s="20">
        <f t="shared" si="12"/>
        <v>0</v>
      </c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20"/>
      <c r="U32" s="20"/>
      <c r="V32" s="57"/>
      <c r="W32" s="1"/>
    </row>
    <row r="33" spans="1:23" ht="12" customHeight="1" x14ac:dyDescent="0.2">
      <c r="A33" s="4"/>
      <c r="B33" s="7" t="s">
        <v>28</v>
      </c>
      <c r="C33" s="20">
        <f t="shared" ref="C33:V33" si="14">C32-C31</f>
        <v>-10</v>
      </c>
      <c r="D33" s="20">
        <f t="shared" si="14"/>
        <v>-10</v>
      </c>
      <c r="E33" s="20">
        <f t="shared" si="14"/>
        <v>0</v>
      </c>
      <c r="F33" s="20">
        <f t="shared" si="14"/>
        <v>0</v>
      </c>
      <c r="G33" s="20">
        <f t="shared" si="14"/>
        <v>0</v>
      </c>
      <c r="H33" s="20">
        <f t="shared" si="14"/>
        <v>0</v>
      </c>
      <c r="I33" s="20">
        <f t="shared" si="14"/>
        <v>0</v>
      </c>
      <c r="J33" s="20">
        <f t="shared" si="14"/>
        <v>0</v>
      </c>
      <c r="K33" s="20">
        <f t="shared" si="14"/>
        <v>0</v>
      </c>
      <c r="L33" s="20">
        <f t="shared" si="14"/>
        <v>0</v>
      </c>
      <c r="M33" s="20">
        <f t="shared" si="14"/>
        <v>0</v>
      </c>
      <c r="N33" s="20">
        <f t="shared" si="14"/>
        <v>0</v>
      </c>
      <c r="O33" s="20">
        <f t="shared" si="14"/>
        <v>0</v>
      </c>
      <c r="P33" s="20">
        <f t="shared" si="14"/>
        <v>0</v>
      </c>
      <c r="Q33" s="20">
        <f t="shared" si="14"/>
        <v>0</v>
      </c>
      <c r="R33" s="20">
        <f t="shared" si="14"/>
        <v>0</v>
      </c>
      <c r="S33" s="20">
        <f t="shared" si="14"/>
        <v>0</v>
      </c>
      <c r="T33" s="20">
        <f t="shared" si="14"/>
        <v>-10</v>
      </c>
      <c r="U33" s="20">
        <f t="shared" si="14"/>
        <v>0</v>
      </c>
      <c r="V33" s="20">
        <f t="shared" si="14"/>
        <v>0</v>
      </c>
      <c r="W33" s="1"/>
    </row>
    <row r="34" spans="1:23" ht="12.75" customHeight="1" x14ac:dyDescent="0.2">
      <c r="A34" s="4"/>
      <c r="B34" s="7" t="s">
        <v>29</v>
      </c>
      <c r="C34" s="20">
        <f>C32/C31*100</f>
        <v>0</v>
      </c>
      <c r="D34" s="20">
        <f>D32/D31*100</f>
        <v>0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>
        <f>T32/T31*100</f>
        <v>0</v>
      </c>
      <c r="U34" s="20"/>
      <c r="V34" s="20"/>
    </row>
    <row r="35" spans="1:23" ht="12.75" customHeight="1" x14ac:dyDescent="0.2"/>
  </sheetData>
  <mergeCells count="16">
    <mergeCell ref="A2:A6"/>
    <mergeCell ref="V2:V5"/>
    <mergeCell ref="S3:S5"/>
    <mergeCell ref="T3:T5"/>
    <mergeCell ref="U2:U5"/>
    <mergeCell ref="B2:B6"/>
    <mergeCell ref="C2:C5"/>
    <mergeCell ref="F3:O3"/>
    <mergeCell ref="G4:O4"/>
    <mergeCell ref="D2:T2"/>
    <mergeCell ref="D3:D5"/>
    <mergeCell ref="E3:E5"/>
    <mergeCell ref="F4:F5"/>
    <mergeCell ref="P3:P5"/>
    <mergeCell ref="Q3:Q5"/>
    <mergeCell ref="R3:R5"/>
  </mergeCells>
  <phoneticPr fontId="1" type="noConversion"/>
  <pageMargins left="0.17" right="0.28000000000000003" top="0.19" bottom="0.16" header="0.17" footer="0.16"/>
  <pageSetup paperSize="9" orientation="landscape" verticalDpi="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34"/>
  <sheetViews>
    <sheetView showZeros="0" zoomScale="110" zoomScaleNormal="110" workbookViewId="0">
      <pane ySplit="6" topLeftCell="A19" activePane="bottomLeft" state="frozen"/>
      <selection activeCell="C35" sqref="C35"/>
      <selection pane="bottomLeft" activeCell="C35" sqref="C35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4.710937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6" width="4.140625" style="19" customWidth="1"/>
    <col min="17" max="17" width="4.7109375" style="19" customWidth="1"/>
    <col min="18" max="19" width="4.140625" style="19" customWidth="1"/>
    <col min="20" max="20" width="5.7109375" style="19" customWidth="1"/>
    <col min="21" max="21" width="5" style="19" customWidth="1"/>
    <col min="22" max="22" width="4.140625" style="19" customWidth="1"/>
    <col min="23" max="23" width="0" style="19" hidden="1" customWidth="1"/>
    <col min="24" max="16384" width="9.140625" style="18"/>
  </cols>
  <sheetData>
    <row r="1" spans="1:23" ht="12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47</v>
      </c>
    </row>
    <row r="2" spans="1:23" ht="12.7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3.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3.5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76" t="s">
        <v>3</v>
      </c>
      <c r="H5" s="76" t="s">
        <v>4</v>
      </c>
      <c r="I5" s="76" t="s">
        <v>5</v>
      </c>
      <c r="J5" s="76" t="s">
        <v>6</v>
      </c>
      <c r="K5" s="76" t="s">
        <v>7</v>
      </c>
      <c r="L5" s="76" t="s">
        <v>8</v>
      </c>
      <c r="M5" s="76" t="s">
        <v>9</v>
      </c>
      <c r="N5" s="76" t="s">
        <v>52</v>
      </c>
      <c r="O5" s="76" t="s">
        <v>10</v>
      </c>
      <c r="P5" s="111"/>
      <c r="Q5" s="111"/>
      <c r="R5" s="111"/>
      <c r="S5" s="111"/>
      <c r="T5" s="111"/>
      <c r="U5" s="111"/>
      <c r="V5" s="111"/>
    </row>
    <row r="6" spans="1:23" x14ac:dyDescent="0.2">
      <c r="A6" s="110"/>
      <c r="B6" s="110"/>
      <c r="C6" s="75">
        <v>1</v>
      </c>
      <c r="D6" s="75">
        <v>2</v>
      </c>
      <c r="E6" s="75">
        <v>21</v>
      </c>
      <c r="F6" s="75">
        <v>22</v>
      </c>
      <c r="G6" s="75">
        <v>221</v>
      </c>
      <c r="H6" s="75">
        <v>222</v>
      </c>
      <c r="I6" s="75">
        <v>223</v>
      </c>
      <c r="J6" s="75">
        <v>224</v>
      </c>
      <c r="K6" s="75">
        <v>225</v>
      </c>
      <c r="L6" s="75">
        <v>226</v>
      </c>
      <c r="M6" s="75">
        <v>227</v>
      </c>
      <c r="N6" s="75">
        <v>228</v>
      </c>
      <c r="O6" s="75">
        <v>229</v>
      </c>
      <c r="P6" s="75">
        <v>23</v>
      </c>
      <c r="Q6" s="75">
        <v>24</v>
      </c>
      <c r="R6" s="75">
        <v>25</v>
      </c>
      <c r="S6" s="75">
        <v>26</v>
      </c>
      <c r="T6" s="75">
        <v>27</v>
      </c>
      <c r="U6" s="75">
        <v>28</v>
      </c>
      <c r="V6" s="75">
        <v>29</v>
      </c>
      <c r="W6" s="18"/>
    </row>
    <row r="7" spans="1:23" ht="11.25" customHeight="1" x14ac:dyDescent="0.2">
      <c r="A7" s="75">
        <v>1</v>
      </c>
      <c r="B7" s="75">
        <v>2</v>
      </c>
      <c r="C7" s="75">
        <v>4</v>
      </c>
      <c r="D7" s="75">
        <v>5</v>
      </c>
      <c r="E7" s="75">
        <v>6</v>
      </c>
      <c r="F7" s="75">
        <v>7</v>
      </c>
      <c r="G7" s="75">
        <v>8</v>
      </c>
      <c r="H7" s="75">
        <v>9</v>
      </c>
      <c r="I7" s="75">
        <v>10</v>
      </c>
      <c r="J7" s="75">
        <v>11</v>
      </c>
      <c r="K7" s="75">
        <v>12</v>
      </c>
      <c r="L7" s="75">
        <v>13</v>
      </c>
      <c r="M7" s="75">
        <v>14</v>
      </c>
      <c r="N7" s="75">
        <v>15</v>
      </c>
      <c r="O7" s="75">
        <v>16</v>
      </c>
      <c r="P7" s="75">
        <v>17</v>
      </c>
      <c r="Q7" s="75">
        <v>18</v>
      </c>
      <c r="R7" s="75">
        <v>19</v>
      </c>
      <c r="S7" s="75">
        <v>20</v>
      </c>
      <c r="T7" s="75">
        <v>21</v>
      </c>
      <c r="U7" s="75">
        <v>22</v>
      </c>
      <c r="V7" s="75">
        <v>23</v>
      </c>
    </row>
    <row r="8" spans="1:23" ht="33.75" customHeight="1" x14ac:dyDescent="0.2">
      <c r="A8" s="23"/>
      <c r="B8" s="16" t="s">
        <v>226</v>
      </c>
      <c r="C8" s="20"/>
      <c r="D8" s="20"/>
      <c r="E8" s="20"/>
      <c r="F8" s="20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</row>
    <row r="9" spans="1:23" ht="12.75" customHeight="1" x14ac:dyDescent="0.2">
      <c r="A9" s="75"/>
      <c r="B9" s="21" t="s">
        <v>23</v>
      </c>
      <c r="C9" s="20">
        <f t="shared" ref="C9:C14" si="0">D9+U9+V9</f>
        <v>10</v>
      </c>
      <c r="D9" s="20">
        <f t="shared" ref="D9:D14" si="1">E9+F9+P9+Q9+R9+S9+T9</f>
        <v>10</v>
      </c>
      <c r="E9" s="20"/>
      <c r="F9" s="20">
        <f t="shared" ref="F9:F14" si="2">G9+H9+I9+J9+K9+L9+M9+N9+O9</f>
        <v>10</v>
      </c>
      <c r="G9" s="75"/>
      <c r="H9" s="75"/>
      <c r="I9" s="75"/>
      <c r="J9" s="75"/>
      <c r="K9" s="75"/>
      <c r="L9" s="75"/>
      <c r="M9" s="75"/>
      <c r="N9" s="75"/>
      <c r="O9" s="20">
        <v>10</v>
      </c>
      <c r="P9" s="75"/>
      <c r="Q9" s="20"/>
      <c r="R9" s="75"/>
      <c r="S9" s="75"/>
      <c r="T9" s="75"/>
      <c r="U9" s="75"/>
      <c r="V9" s="75"/>
    </row>
    <row r="10" spans="1:23" ht="12.75" customHeight="1" x14ac:dyDescent="0.2">
      <c r="A10" s="75"/>
      <c r="B10" s="21" t="s">
        <v>24</v>
      </c>
      <c r="C10" s="20">
        <f t="shared" si="0"/>
        <v>0</v>
      </c>
      <c r="D10" s="20">
        <f t="shared" si="1"/>
        <v>0</v>
      </c>
      <c r="E10" s="20"/>
      <c r="F10" s="20">
        <f t="shared" si="2"/>
        <v>0</v>
      </c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</row>
    <row r="11" spans="1:23" ht="12.75" customHeight="1" x14ac:dyDescent="0.2">
      <c r="A11" s="75"/>
      <c r="B11" s="21" t="s">
        <v>25</v>
      </c>
      <c r="C11" s="20">
        <f t="shared" si="0"/>
        <v>-10</v>
      </c>
      <c r="D11" s="20">
        <f t="shared" si="1"/>
        <v>-10</v>
      </c>
      <c r="E11" s="20"/>
      <c r="F11" s="20">
        <f t="shared" si="2"/>
        <v>-10</v>
      </c>
      <c r="G11" s="75"/>
      <c r="H11" s="75"/>
      <c r="I11" s="75"/>
      <c r="J11" s="75"/>
      <c r="K11" s="75"/>
      <c r="L11" s="75"/>
      <c r="M11" s="75"/>
      <c r="N11" s="75"/>
      <c r="O11" s="20">
        <v>-10</v>
      </c>
      <c r="P11" s="20"/>
      <c r="Q11" s="20"/>
      <c r="R11" s="20"/>
      <c r="S11" s="20"/>
      <c r="T11" s="20"/>
      <c r="U11" s="20"/>
      <c r="V11" s="20"/>
    </row>
    <row r="12" spans="1:23" ht="12.75" customHeight="1" x14ac:dyDescent="0.2">
      <c r="A12" s="75"/>
      <c r="B12" s="22" t="s">
        <v>38</v>
      </c>
      <c r="C12" s="20">
        <f t="shared" si="0"/>
        <v>0</v>
      </c>
      <c r="D12" s="20">
        <f t="shared" si="1"/>
        <v>0</v>
      </c>
      <c r="E12" s="20"/>
      <c r="F12" s="20">
        <f t="shared" si="2"/>
        <v>0</v>
      </c>
      <c r="G12" s="75"/>
      <c r="H12" s="75"/>
      <c r="I12" s="75"/>
      <c r="J12" s="75"/>
      <c r="K12" s="75"/>
      <c r="L12" s="75"/>
      <c r="M12" s="75"/>
      <c r="N12" s="75"/>
      <c r="O12" s="20"/>
      <c r="P12" s="20"/>
      <c r="Q12" s="20"/>
      <c r="R12" s="20"/>
      <c r="S12" s="20"/>
      <c r="T12" s="20"/>
      <c r="U12" s="20"/>
      <c r="V12" s="20"/>
    </row>
    <row r="13" spans="1:23" ht="12.75" customHeight="1" x14ac:dyDescent="0.2">
      <c r="A13" s="75"/>
      <c r="B13" s="22" t="s">
        <v>26</v>
      </c>
      <c r="C13" s="20">
        <f t="shared" si="0"/>
        <v>0</v>
      </c>
      <c r="D13" s="20">
        <f t="shared" si="1"/>
        <v>0</v>
      </c>
      <c r="E13" s="20">
        <f>E9+E10+E11+E12</f>
        <v>0</v>
      </c>
      <c r="F13" s="20">
        <f t="shared" si="2"/>
        <v>0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0</v>
      </c>
      <c r="Q13" s="20">
        <f t="shared" si="3"/>
        <v>0</v>
      </c>
      <c r="R13" s="20">
        <f t="shared" si="3"/>
        <v>0</v>
      </c>
      <c r="S13" s="20">
        <f t="shared" si="3"/>
        <v>0</v>
      </c>
      <c r="T13" s="20">
        <f t="shared" si="3"/>
        <v>0</v>
      </c>
      <c r="U13" s="20">
        <f t="shared" si="3"/>
        <v>0</v>
      </c>
      <c r="V13" s="20">
        <f t="shared" si="3"/>
        <v>0</v>
      </c>
    </row>
    <row r="14" spans="1:23" ht="12.75" customHeight="1" x14ac:dyDescent="0.2">
      <c r="A14" s="75"/>
      <c r="B14" s="21" t="s">
        <v>27</v>
      </c>
      <c r="C14" s="20">
        <f t="shared" si="0"/>
        <v>0</v>
      </c>
      <c r="D14" s="20">
        <f t="shared" si="1"/>
        <v>0</v>
      </c>
      <c r="E14" s="20"/>
      <c r="F14" s="20">
        <f t="shared" si="2"/>
        <v>0</v>
      </c>
      <c r="G14" s="75"/>
      <c r="H14" s="75"/>
      <c r="I14" s="75"/>
      <c r="J14" s="75"/>
      <c r="K14" s="75"/>
      <c r="L14" s="75"/>
      <c r="M14" s="75"/>
      <c r="N14" s="75"/>
      <c r="O14" s="20"/>
      <c r="P14" s="75"/>
      <c r="Q14" s="20"/>
      <c r="R14" s="75"/>
      <c r="S14" s="75"/>
      <c r="T14" s="75"/>
      <c r="U14" s="75"/>
      <c r="V14" s="75"/>
    </row>
    <row r="15" spans="1:23" ht="12" customHeight="1" x14ac:dyDescent="0.2">
      <c r="A15" s="75"/>
      <c r="B15" s="21" t="s">
        <v>28</v>
      </c>
      <c r="C15" s="20">
        <f>C14-C13</f>
        <v>0</v>
      </c>
      <c r="D15" s="20">
        <f>D14-D13</f>
        <v>0</v>
      </c>
      <c r="E15" s="20">
        <f>E14-E13</f>
        <v>0</v>
      </c>
      <c r="F15" s="20">
        <f>F14-F13</f>
        <v>0</v>
      </c>
      <c r="G15" s="20">
        <f t="shared" ref="G15:N15" si="4">G14-G13</f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>O14-O13</f>
        <v>0</v>
      </c>
      <c r="P15" s="20">
        <f t="shared" ref="P15:V15" si="5">P14-P13</f>
        <v>0</v>
      </c>
      <c r="Q15" s="20">
        <f t="shared" si="5"/>
        <v>0</v>
      </c>
      <c r="R15" s="20">
        <f t="shared" si="5"/>
        <v>0</v>
      </c>
      <c r="S15" s="20">
        <f t="shared" si="5"/>
        <v>0</v>
      </c>
      <c r="T15" s="20">
        <f t="shared" si="5"/>
        <v>0</v>
      </c>
      <c r="U15" s="20">
        <f t="shared" si="5"/>
        <v>0</v>
      </c>
      <c r="V15" s="20">
        <f t="shared" si="5"/>
        <v>0</v>
      </c>
    </row>
    <row r="16" spans="1:23" ht="12" customHeight="1" x14ac:dyDescent="0.2">
      <c r="A16" s="75"/>
      <c r="B16" s="21" t="s">
        <v>29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ht="21" customHeight="1" x14ac:dyDescent="0.2">
      <c r="A17" s="75"/>
      <c r="B17" s="16" t="s">
        <v>227</v>
      </c>
      <c r="C17" s="20"/>
      <c r="D17" s="20"/>
      <c r="E17" s="20"/>
      <c r="F17" s="20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</row>
    <row r="18" spans="1:22" ht="13.5" customHeight="1" x14ac:dyDescent="0.2">
      <c r="A18" s="75"/>
      <c r="B18" s="21" t="s">
        <v>23</v>
      </c>
      <c r="C18" s="20">
        <f t="shared" ref="C18:C23" si="6">D18+U18+V18</f>
        <v>15</v>
      </c>
      <c r="D18" s="20">
        <f t="shared" ref="D18:D23" si="7">E18+F18+P18+Q18+R18+S18+T18</f>
        <v>15</v>
      </c>
      <c r="E18" s="20"/>
      <c r="F18" s="20">
        <f t="shared" ref="F18:F23" si="8">G18+H18+I18+J18+K18+L18+M18+N18+O18</f>
        <v>15</v>
      </c>
      <c r="G18" s="75"/>
      <c r="H18" s="75"/>
      <c r="I18" s="75"/>
      <c r="J18" s="75"/>
      <c r="K18" s="75"/>
      <c r="L18" s="75"/>
      <c r="M18" s="75"/>
      <c r="N18" s="75"/>
      <c r="O18" s="20">
        <v>15</v>
      </c>
      <c r="P18" s="75"/>
      <c r="Q18" s="20"/>
      <c r="R18" s="75"/>
      <c r="S18" s="75"/>
      <c r="T18" s="75"/>
      <c r="U18" s="75"/>
      <c r="V18" s="75"/>
    </row>
    <row r="19" spans="1:22" ht="13.5" customHeight="1" x14ac:dyDescent="0.2">
      <c r="A19" s="75"/>
      <c r="B19" s="21" t="s">
        <v>24</v>
      </c>
      <c r="C19" s="20">
        <f t="shared" si="6"/>
        <v>0</v>
      </c>
      <c r="D19" s="20">
        <f t="shared" si="7"/>
        <v>0</v>
      </c>
      <c r="E19" s="20"/>
      <c r="F19" s="20">
        <f t="shared" si="8"/>
        <v>0</v>
      </c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</row>
    <row r="20" spans="1:22" ht="13.5" customHeight="1" x14ac:dyDescent="0.2">
      <c r="A20" s="75"/>
      <c r="B20" s="21" t="s">
        <v>25</v>
      </c>
      <c r="C20" s="20">
        <f t="shared" si="6"/>
        <v>-15</v>
      </c>
      <c r="D20" s="20">
        <f t="shared" si="7"/>
        <v>-15</v>
      </c>
      <c r="E20" s="20"/>
      <c r="F20" s="20">
        <f t="shared" si="8"/>
        <v>-15</v>
      </c>
      <c r="G20" s="75"/>
      <c r="H20" s="75"/>
      <c r="I20" s="75"/>
      <c r="J20" s="75"/>
      <c r="K20" s="75"/>
      <c r="L20" s="75"/>
      <c r="M20" s="75"/>
      <c r="N20" s="75"/>
      <c r="O20" s="20">
        <v>-15</v>
      </c>
      <c r="P20" s="20"/>
      <c r="Q20" s="20"/>
      <c r="R20" s="20"/>
      <c r="S20" s="20"/>
      <c r="T20" s="20"/>
      <c r="U20" s="20"/>
      <c r="V20" s="20"/>
    </row>
    <row r="21" spans="1:22" ht="13.5" customHeight="1" x14ac:dyDescent="0.2">
      <c r="A21" s="75"/>
      <c r="B21" s="22" t="s">
        <v>38</v>
      </c>
      <c r="C21" s="20">
        <f t="shared" si="6"/>
        <v>0</v>
      </c>
      <c r="D21" s="20">
        <f t="shared" si="7"/>
        <v>0</v>
      </c>
      <c r="E21" s="20"/>
      <c r="F21" s="20">
        <f t="shared" si="8"/>
        <v>0</v>
      </c>
      <c r="G21" s="75"/>
      <c r="H21" s="75"/>
      <c r="I21" s="75"/>
      <c r="J21" s="75"/>
      <c r="K21" s="75"/>
      <c r="L21" s="75"/>
      <c r="M21" s="75"/>
      <c r="N21" s="75"/>
      <c r="O21" s="20"/>
      <c r="P21" s="20"/>
      <c r="Q21" s="20"/>
      <c r="R21" s="20"/>
      <c r="S21" s="20"/>
      <c r="T21" s="20"/>
      <c r="U21" s="20"/>
      <c r="V21" s="20"/>
    </row>
    <row r="22" spans="1:22" ht="13.5" customHeight="1" x14ac:dyDescent="0.2">
      <c r="A22" s="75"/>
      <c r="B22" s="22" t="s">
        <v>26</v>
      </c>
      <c r="C22" s="20">
        <f t="shared" si="6"/>
        <v>0</v>
      </c>
      <c r="D22" s="20">
        <f t="shared" si="7"/>
        <v>0</v>
      </c>
      <c r="E22" s="20">
        <f>E18+E19+E20+E21</f>
        <v>0</v>
      </c>
      <c r="F22" s="20">
        <f t="shared" si="8"/>
        <v>0</v>
      </c>
      <c r="G22" s="20">
        <f t="shared" ref="G22:V22" si="9">G18+G19+G20+G21</f>
        <v>0</v>
      </c>
      <c r="H22" s="20">
        <f t="shared" si="9"/>
        <v>0</v>
      </c>
      <c r="I22" s="20">
        <f t="shared" si="9"/>
        <v>0</v>
      </c>
      <c r="J22" s="20">
        <f t="shared" si="9"/>
        <v>0</v>
      </c>
      <c r="K22" s="20">
        <f t="shared" si="9"/>
        <v>0</v>
      </c>
      <c r="L22" s="20">
        <f t="shared" si="9"/>
        <v>0</v>
      </c>
      <c r="M22" s="20">
        <f t="shared" si="9"/>
        <v>0</v>
      </c>
      <c r="N22" s="20">
        <f t="shared" si="9"/>
        <v>0</v>
      </c>
      <c r="O22" s="20">
        <f t="shared" si="9"/>
        <v>0</v>
      </c>
      <c r="P22" s="20">
        <f t="shared" si="9"/>
        <v>0</v>
      </c>
      <c r="Q22" s="20">
        <f t="shared" si="9"/>
        <v>0</v>
      </c>
      <c r="R22" s="20">
        <f t="shared" si="9"/>
        <v>0</v>
      </c>
      <c r="S22" s="20">
        <f t="shared" si="9"/>
        <v>0</v>
      </c>
      <c r="T22" s="20">
        <f t="shared" si="9"/>
        <v>0</v>
      </c>
      <c r="U22" s="20">
        <f t="shared" si="9"/>
        <v>0</v>
      </c>
      <c r="V22" s="20">
        <f t="shared" si="9"/>
        <v>0</v>
      </c>
    </row>
    <row r="23" spans="1:22" ht="13.5" customHeight="1" x14ac:dyDescent="0.2">
      <c r="A23" s="75"/>
      <c r="B23" s="21" t="s">
        <v>27</v>
      </c>
      <c r="C23" s="20">
        <f t="shared" si="6"/>
        <v>0</v>
      </c>
      <c r="D23" s="20">
        <f t="shared" si="7"/>
        <v>0</v>
      </c>
      <c r="E23" s="20"/>
      <c r="F23" s="20">
        <f t="shared" si="8"/>
        <v>0</v>
      </c>
      <c r="G23" s="75"/>
      <c r="H23" s="75"/>
      <c r="I23" s="75"/>
      <c r="J23" s="75"/>
      <c r="K23" s="75"/>
      <c r="L23" s="75"/>
      <c r="M23" s="75"/>
      <c r="N23" s="75"/>
      <c r="O23" s="20"/>
      <c r="P23" s="75"/>
      <c r="Q23" s="20"/>
      <c r="R23" s="75"/>
      <c r="S23" s="75"/>
      <c r="T23" s="75"/>
      <c r="U23" s="75"/>
      <c r="V23" s="75"/>
    </row>
    <row r="24" spans="1:22" ht="12" customHeight="1" x14ac:dyDescent="0.2">
      <c r="A24" s="75"/>
      <c r="B24" s="21" t="s">
        <v>28</v>
      </c>
      <c r="C24" s="20">
        <f t="shared" ref="C24:V24" si="10">C23-C22</f>
        <v>0</v>
      </c>
      <c r="D24" s="20">
        <f>D23-D22</f>
        <v>0</v>
      </c>
      <c r="E24" s="20">
        <f t="shared" si="10"/>
        <v>0</v>
      </c>
      <c r="F24" s="20">
        <f>F23-F22</f>
        <v>0</v>
      </c>
      <c r="G24" s="20">
        <f t="shared" si="10"/>
        <v>0</v>
      </c>
      <c r="H24" s="20">
        <f t="shared" si="10"/>
        <v>0</v>
      </c>
      <c r="I24" s="20">
        <f t="shared" si="10"/>
        <v>0</v>
      </c>
      <c r="J24" s="20">
        <f t="shared" si="10"/>
        <v>0</v>
      </c>
      <c r="K24" s="20">
        <f t="shared" si="10"/>
        <v>0</v>
      </c>
      <c r="L24" s="20">
        <f t="shared" si="10"/>
        <v>0</v>
      </c>
      <c r="M24" s="20">
        <f t="shared" si="10"/>
        <v>0</v>
      </c>
      <c r="N24" s="20">
        <f t="shared" si="10"/>
        <v>0</v>
      </c>
      <c r="O24" s="20">
        <f>O23-O22</f>
        <v>0</v>
      </c>
      <c r="P24" s="20">
        <f t="shared" si="10"/>
        <v>0</v>
      </c>
      <c r="Q24" s="20">
        <f t="shared" si="10"/>
        <v>0</v>
      </c>
      <c r="R24" s="20">
        <f t="shared" si="10"/>
        <v>0</v>
      </c>
      <c r="S24" s="20">
        <f t="shared" si="10"/>
        <v>0</v>
      </c>
      <c r="T24" s="20">
        <f t="shared" si="10"/>
        <v>0</v>
      </c>
      <c r="U24" s="20">
        <f t="shared" si="10"/>
        <v>0</v>
      </c>
      <c r="V24" s="20">
        <f t="shared" si="10"/>
        <v>0</v>
      </c>
    </row>
    <row r="25" spans="1:22" ht="12" customHeight="1" x14ac:dyDescent="0.2">
      <c r="A25" s="75"/>
      <c r="B25" s="21" t="s">
        <v>29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ht="24" customHeight="1" x14ac:dyDescent="0.2">
      <c r="A26" s="75"/>
      <c r="B26" s="16" t="s">
        <v>228</v>
      </c>
      <c r="C26" s="20"/>
      <c r="D26" s="20"/>
      <c r="E26" s="20"/>
      <c r="F26" s="20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</row>
    <row r="27" spans="1:22" ht="12.75" customHeight="1" x14ac:dyDescent="0.2">
      <c r="A27" s="75"/>
      <c r="B27" s="21" t="s">
        <v>23</v>
      </c>
      <c r="C27" s="20">
        <f t="shared" ref="C27:C32" si="11">D27+U27+V27</f>
        <v>4</v>
      </c>
      <c r="D27" s="20">
        <f t="shared" ref="D27:D32" si="12">E27+F27+P27+Q27+R27+S27+T27</f>
        <v>4</v>
      </c>
      <c r="E27" s="20"/>
      <c r="F27" s="20">
        <f t="shared" ref="F27:F32" si="13">G27+H27+I27+J27+K27+L27+M27+N27+O27</f>
        <v>4</v>
      </c>
      <c r="G27" s="75"/>
      <c r="H27" s="75"/>
      <c r="I27" s="75"/>
      <c r="J27" s="75"/>
      <c r="K27" s="75"/>
      <c r="L27" s="75"/>
      <c r="M27" s="75"/>
      <c r="N27" s="75"/>
      <c r="O27" s="20">
        <v>4</v>
      </c>
      <c r="P27" s="75"/>
      <c r="Q27" s="20"/>
      <c r="R27" s="75"/>
      <c r="S27" s="75"/>
      <c r="T27" s="20"/>
      <c r="U27" s="75"/>
      <c r="V27" s="75"/>
    </row>
    <row r="28" spans="1:22" ht="12.75" customHeight="1" x14ac:dyDescent="0.2">
      <c r="A28" s="75"/>
      <c r="B28" s="21" t="s">
        <v>24</v>
      </c>
      <c r="C28" s="20">
        <f t="shared" si="11"/>
        <v>0</v>
      </c>
      <c r="D28" s="20">
        <f t="shared" si="12"/>
        <v>0</v>
      </c>
      <c r="E28" s="20"/>
      <c r="F28" s="20">
        <f t="shared" si="13"/>
        <v>0</v>
      </c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</row>
    <row r="29" spans="1:22" ht="12.75" customHeight="1" x14ac:dyDescent="0.2">
      <c r="A29" s="75"/>
      <c r="B29" s="21" t="s">
        <v>25</v>
      </c>
      <c r="C29" s="20">
        <f t="shared" si="11"/>
        <v>-4</v>
      </c>
      <c r="D29" s="20">
        <f t="shared" si="12"/>
        <v>-4</v>
      </c>
      <c r="E29" s="20"/>
      <c r="F29" s="20">
        <f t="shared" si="13"/>
        <v>-4</v>
      </c>
      <c r="G29" s="75"/>
      <c r="H29" s="75"/>
      <c r="I29" s="75"/>
      <c r="J29" s="75"/>
      <c r="K29" s="75"/>
      <c r="L29" s="75"/>
      <c r="M29" s="75"/>
      <c r="N29" s="75"/>
      <c r="O29" s="20">
        <v>-4</v>
      </c>
      <c r="P29" s="75"/>
      <c r="Q29" s="75"/>
      <c r="R29" s="75"/>
      <c r="S29" s="75"/>
      <c r="T29" s="20"/>
      <c r="U29" s="75"/>
      <c r="V29" s="75"/>
    </row>
    <row r="30" spans="1:22" ht="12.75" customHeight="1" x14ac:dyDescent="0.2">
      <c r="A30" s="75"/>
      <c r="B30" s="22" t="s">
        <v>38</v>
      </c>
      <c r="C30" s="20">
        <f t="shared" si="11"/>
        <v>0</v>
      </c>
      <c r="D30" s="20">
        <f t="shared" si="12"/>
        <v>0</v>
      </c>
      <c r="E30" s="20"/>
      <c r="F30" s="20">
        <f t="shared" si="13"/>
        <v>0</v>
      </c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20"/>
      <c r="R30" s="75"/>
      <c r="S30" s="75"/>
      <c r="T30" s="75"/>
      <c r="U30" s="75"/>
      <c r="V30" s="75"/>
    </row>
    <row r="31" spans="1:22" ht="12.75" customHeight="1" x14ac:dyDescent="0.2">
      <c r="A31" s="75"/>
      <c r="B31" s="22" t="s">
        <v>26</v>
      </c>
      <c r="C31" s="20">
        <f t="shared" si="11"/>
        <v>0</v>
      </c>
      <c r="D31" s="20">
        <f t="shared" si="12"/>
        <v>0</v>
      </c>
      <c r="E31" s="20">
        <f>E27+E28+E29+E30</f>
        <v>0</v>
      </c>
      <c r="F31" s="20">
        <f t="shared" si="13"/>
        <v>0</v>
      </c>
      <c r="G31" s="20">
        <f t="shared" ref="G31:V31" si="14">G27+G28+G29+G30</f>
        <v>0</v>
      </c>
      <c r="H31" s="20">
        <f t="shared" si="14"/>
        <v>0</v>
      </c>
      <c r="I31" s="20">
        <f t="shared" si="14"/>
        <v>0</v>
      </c>
      <c r="J31" s="20">
        <f t="shared" si="14"/>
        <v>0</v>
      </c>
      <c r="K31" s="20">
        <f t="shared" si="14"/>
        <v>0</v>
      </c>
      <c r="L31" s="20">
        <f t="shared" si="14"/>
        <v>0</v>
      </c>
      <c r="M31" s="20">
        <f t="shared" si="14"/>
        <v>0</v>
      </c>
      <c r="N31" s="20">
        <f t="shared" si="14"/>
        <v>0</v>
      </c>
      <c r="O31" s="20">
        <f t="shared" si="14"/>
        <v>0</v>
      </c>
      <c r="P31" s="20">
        <f t="shared" si="14"/>
        <v>0</v>
      </c>
      <c r="Q31" s="20">
        <f t="shared" si="14"/>
        <v>0</v>
      </c>
      <c r="R31" s="20">
        <f t="shared" si="14"/>
        <v>0</v>
      </c>
      <c r="S31" s="20">
        <f t="shared" si="14"/>
        <v>0</v>
      </c>
      <c r="T31" s="20">
        <f t="shared" si="14"/>
        <v>0</v>
      </c>
      <c r="U31" s="20">
        <f t="shared" si="14"/>
        <v>0</v>
      </c>
      <c r="V31" s="20">
        <f t="shared" si="14"/>
        <v>0</v>
      </c>
    </row>
    <row r="32" spans="1:22" ht="12.75" customHeight="1" x14ac:dyDescent="0.2">
      <c r="A32" s="75"/>
      <c r="B32" s="21" t="s">
        <v>27</v>
      </c>
      <c r="C32" s="20">
        <f t="shared" si="11"/>
        <v>0</v>
      </c>
      <c r="D32" s="20">
        <f t="shared" si="12"/>
        <v>0</v>
      </c>
      <c r="E32" s="20"/>
      <c r="F32" s="20">
        <f t="shared" si="13"/>
        <v>0</v>
      </c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20"/>
      <c r="R32" s="75"/>
      <c r="S32" s="75"/>
      <c r="T32" s="20"/>
      <c r="U32" s="75"/>
      <c r="V32" s="75"/>
    </row>
    <row r="33" spans="1:22" ht="12" customHeight="1" x14ac:dyDescent="0.2">
      <c r="A33" s="75"/>
      <c r="B33" s="21" t="s">
        <v>28</v>
      </c>
      <c r="C33" s="20">
        <f t="shared" ref="C33:V33" si="15">C32-C31</f>
        <v>0</v>
      </c>
      <c r="D33" s="20">
        <f t="shared" si="15"/>
        <v>0</v>
      </c>
      <c r="E33" s="20">
        <f t="shared" si="15"/>
        <v>0</v>
      </c>
      <c r="F33" s="20">
        <f t="shared" si="15"/>
        <v>0</v>
      </c>
      <c r="G33" s="20">
        <f t="shared" si="15"/>
        <v>0</v>
      </c>
      <c r="H33" s="20">
        <f t="shared" si="15"/>
        <v>0</v>
      </c>
      <c r="I33" s="20">
        <f t="shared" si="15"/>
        <v>0</v>
      </c>
      <c r="J33" s="20">
        <f t="shared" si="15"/>
        <v>0</v>
      </c>
      <c r="K33" s="20">
        <f t="shared" si="15"/>
        <v>0</v>
      </c>
      <c r="L33" s="20">
        <f t="shared" si="15"/>
        <v>0</v>
      </c>
      <c r="M33" s="20">
        <f t="shared" si="15"/>
        <v>0</v>
      </c>
      <c r="N33" s="20">
        <f t="shared" si="15"/>
        <v>0</v>
      </c>
      <c r="O33" s="20">
        <f t="shared" si="15"/>
        <v>0</v>
      </c>
      <c r="P33" s="20">
        <f t="shared" si="15"/>
        <v>0</v>
      </c>
      <c r="Q33" s="20">
        <f t="shared" si="15"/>
        <v>0</v>
      </c>
      <c r="R33" s="20">
        <f t="shared" si="15"/>
        <v>0</v>
      </c>
      <c r="S33" s="20">
        <f t="shared" si="15"/>
        <v>0</v>
      </c>
      <c r="T33" s="20">
        <f t="shared" si="15"/>
        <v>0</v>
      </c>
      <c r="U33" s="20">
        <f t="shared" si="15"/>
        <v>0</v>
      </c>
      <c r="V33" s="20">
        <f t="shared" si="15"/>
        <v>0</v>
      </c>
    </row>
    <row r="34" spans="1:22" ht="12" customHeight="1" x14ac:dyDescent="0.2">
      <c r="A34" s="75"/>
      <c r="B34" s="21" t="s">
        <v>29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</sheetData>
  <mergeCells count="16">
    <mergeCell ref="Q3:Q5"/>
    <mergeCell ref="R3:R5"/>
    <mergeCell ref="S3:S5"/>
    <mergeCell ref="T3:T5"/>
    <mergeCell ref="F4:F5"/>
    <mergeCell ref="G4:O4"/>
    <mergeCell ref="A2:A6"/>
    <mergeCell ref="B2:B6"/>
    <mergeCell ref="C2:C5"/>
    <mergeCell ref="D2:T2"/>
    <mergeCell ref="U2:U5"/>
    <mergeCell ref="V2:V5"/>
    <mergeCell ref="D3:D5"/>
    <mergeCell ref="E3:E5"/>
    <mergeCell ref="F3:O3"/>
    <mergeCell ref="P3:P5"/>
  </mergeCells>
  <pageMargins left="0.17" right="0.2" top="0.11" bottom="0.16" header="0.11" footer="0.16"/>
  <pageSetup paperSize="9" orientation="landscape" verticalDpi="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34"/>
  <sheetViews>
    <sheetView showZeros="0" zoomScale="110" zoomScaleNormal="110" workbookViewId="0">
      <pane ySplit="6" topLeftCell="A13" activePane="bottomLeft" state="frozen"/>
      <selection activeCell="C35" sqref="C35"/>
      <selection pane="bottomLeft" activeCell="C35" sqref="C35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4.710937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6" width="4.140625" style="19" customWidth="1"/>
    <col min="17" max="17" width="4.7109375" style="19" customWidth="1"/>
    <col min="18" max="19" width="4.140625" style="19" customWidth="1"/>
    <col min="20" max="20" width="5.7109375" style="19" customWidth="1"/>
    <col min="21" max="21" width="5" style="19" customWidth="1"/>
    <col min="22" max="22" width="4.140625" style="19" customWidth="1"/>
    <col min="23" max="23" width="0" style="19" hidden="1" customWidth="1"/>
    <col min="24" max="16384" width="9.140625" style="18"/>
  </cols>
  <sheetData>
    <row r="1" spans="1:23" ht="12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48</v>
      </c>
    </row>
    <row r="2" spans="1:23" ht="12.7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3.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3.5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76" t="s">
        <v>3</v>
      </c>
      <c r="H5" s="76" t="s">
        <v>4</v>
      </c>
      <c r="I5" s="76" t="s">
        <v>5</v>
      </c>
      <c r="J5" s="76" t="s">
        <v>6</v>
      </c>
      <c r="K5" s="76" t="s">
        <v>7</v>
      </c>
      <c r="L5" s="76" t="s">
        <v>8</v>
      </c>
      <c r="M5" s="76" t="s">
        <v>9</v>
      </c>
      <c r="N5" s="76" t="s">
        <v>52</v>
      </c>
      <c r="O5" s="76" t="s">
        <v>10</v>
      </c>
      <c r="P5" s="111"/>
      <c r="Q5" s="111"/>
      <c r="R5" s="111"/>
      <c r="S5" s="111"/>
      <c r="T5" s="111"/>
      <c r="U5" s="111"/>
      <c r="V5" s="111"/>
    </row>
    <row r="6" spans="1:23" x14ac:dyDescent="0.2">
      <c r="A6" s="110"/>
      <c r="B6" s="110"/>
      <c r="C6" s="75">
        <v>1</v>
      </c>
      <c r="D6" s="75">
        <v>2</v>
      </c>
      <c r="E6" s="75">
        <v>21</v>
      </c>
      <c r="F6" s="75">
        <v>22</v>
      </c>
      <c r="G6" s="75">
        <v>221</v>
      </c>
      <c r="H6" s="75">
        <v>222</v>
      </c>
      <c r="I6" s="75">
        <v>223</v>
      </c>
      <c r="J6" s="75">
        <v>224</v>
      </c>
      <c r="K6" s="75">
        <v>225</v>
      </c>
      <c r="L6" s="75">
        <v>226</v>
      </c>
      <c r="M6" s="75">
        <v>227</v>
      </c>
      <c r="N6" s="75">
        <v>228</v>
      </c>
      <c r="O6" s="75">
        <v>229</v>
      </c>
      <c r="P6" s="75">
        <v>23</v>
      </c>
      <c r="Q6" s="75">
        <v>24</v>
      </c>
      <c r="R6" s="75">
        <v>25</v>
      </c>
      <c r="S6" s="75">
        <v>26</v>
      </c>
      <c r="T6" s="75">
        <v>27</v>
      </c>
      <c r="U6" s="75">
        <v>28</v>
      </c>
      <c r="V6" s="75">
        <v>29</v>
      </c>
      <c r="W6" s="18"/>
    </row>
    <row r="7" spans="1:23" ht="11.25" customHeight="1" x14ac:dyDescent="0.2">
      <c r="A7" s="75">
        <v>1</v>
      </c>
      <c r="B7" s="75">
        <v>2</v>
      </c>
      <c r="C7" s="75">
        <v>4</v>
      </c>
      <c r="D7" s="75">
        <v>5</v>
      </c>
      <c r="E7" s="75">
        <v>6</v>
      </c>
      <c r="F7" s="75">
        <v>7</v>
      </c>
      <c r="G7" s="75">
        <v>8</v>
      </c>
      <c r="H7" s="75">
        <v>9</v>
      </c>
      <c r="I7" s="75">
        <v>10</v>
      </c>
      <c r="J7" s="75">
        <v>11</v>
      </c>
      <c r="K7" s="75">
        <v>12</v>
      </c>
      <c r="L7" s="75">
        <v>13</v>
      </c>
      <c r="M7" s="75">
        <v>14</v>
      </c>
      <c r="N7" s="75">
        <v>15</v>
      </c>
      <c r="O7" s="75">
        <v>16</v>
      </c>
      <c r="P7" s="75">
        <v>17</v>
      </c>
      <c r="Q7" s="75">
        <v>18</v>
      </c>
      <c r="R7" s="75">
        <v>19</v>
      </c>
      <c r="S7" s="75">
        <v>20</v>
      </c>
      <c r="T7" s="75">
        <v>21</v>
      </c>
      <c r="U7" s="75">
        <v>22</v>
      </c>
      <c r="V7" s="75">
        <v>23</v>
      </c>
    </row>
    <row r="8" spans="1:23" ht="21" customHeight="1" x14ac:dyDescent="0.2">
      <c r="A8" s="23"/>
      <c r="B8" s="16" t="s">
        <v>229</v>
      </c>
      <c r="C8" s="20"/>
      <c r="D8" s="20"/>
      <c r="E8" s="20"/>
      <c r="F8" s="20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</row>
    <row r="9" spans="1:23" ht="13.5" customHeight="1" x14ac:dyDescent="0.2">
      <c r="A9" s="75"/>
      <c r="B9" s="21" t="s">
        <v>23</v>
      </c>
      <c r="C9" s="20">
        <f t="shared" ref="C9:C14" si="0">D9+U9+V9</f>
        <v>5</v>
      </c>
      <c r="D9" s="20">
        <f t="shared" ref="D9:D14" si="1">E9+F9+P9+Q9+R9+S9+T9</f>
        <v>5</v>
      </c>
      <c r="E9" s="20"/>
      <c r="F9" s="20">
        <f t="shared" ref="F9:F14" si="2">G9+H9+I9+J9+K9+L9+M9+N9+O9</f>
        <v>5</v>
      </c>
      <c r="G9" s="75"/>
      <c r="H9" s="75"/>
      <c r="I9" s="75"/>
      <c r="J9" s="75"/>
      <c r="K9" s="75"/>
      <c r="L9" s="75"/>
      <c r="M9" s="75"/>
      <c r="N9" s="75"/>
      <c r="O9" s="20">
        <v>5</v>
      </c>
      <c r="P9" s="75"/>
      <c r="Q9" s="20"/>
      <c r="R9" s="75"/>
      <c r="S9" s="75"/>
      <c r="T9" s="75"/>
      <c r="U9" s="75"/>
      <c r="V9" s="75"/>
    </row>
    <row r="10" spans="1:23" ht="13.5" customHeight="1" x14ac:dyDescent="0.2">
      <c r="A10" s="75"/>
      <c r="B10" s="21" t="s">
        <v>24</v>
      </c>
      <c r="C10" s="20">
        <f t="shared" si="0"/>
        <v>0</v>
      </c>
      <c r="D10" s="20">
        <f t="shared" si="1"/>
        <v>0</v>
      </c>
      <c r="E10" s="20"/>
      <c r="F10" s="20">
        <f t="shared" si="2"/>
        <v>0</v>
      </c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</row>
    <row r="11" spans="1:23" ht="13.5" customHeight="1" x14ac:dyDescent="0.2">
      <c r="A11" s="75"/>
      <c r="B11" s="21" t="s">
        <v>25</v>
      </c>
      <c r="C11" s="20">
        <f t="shared" si="0"/>
        <v>-5</v>
      </c>
      <c r="D11" s="20">
        <f t="shared" si="1"/>
        <v>-5</v>
      </c>
      <c r="E11" s="20"/>
      <c r="F11" s="20">
        <f t="shared" si="2"/>
        <v>-5</v>
      </c>
      <c r="G11" s="75"/>
      <c r="H11" s="75"/>
      <c r="I11" s="75"/>
      <c r="J11" s="75"/>
      <c r="K11" s="75"/>
      <c r="L11" s="75"/>
      <c r="M11" s="75"/>
      <c r="N11" s="75"/>
      <c r="O11" s="20">
        <v>-5</v>
      </c>
      <c r="P11" s="20"/>
      <c r="Q11" s="20"/>
      <c r="R11" s="20"/>
      <c r="S11" s="20"/>
      <c r="T11" s="20"/>
      <c r="U11" s="20"/>
      <c r="V11" s="20"/>
    </row>
    <row r="12" spans="1:23" ht="13.5" customHeight="1" x14ac:dyDescent="0.2">
      <c r="A12" s="75"/>
      <c r="B12" s="22" t="s">
        <v>38</v>
      </c>
      <c r="C12" s="20">
        <f t="shared" si="0"/>
        <v>0</v>
      </c>
      <c r="D12" s="20">
        <f t="shared" si="1"/>
        <v>0</v>
      </c>
      <c r="E12" s="20"/>
      <c r="F12" s="20">
        <f t="shared" si="2"/>
        <v>0</v>
      </c>
      <c r="G12" s="75"/>
      <c r="H12" s="75"/>
      <c r="I12" s="75"/>
      <c r="J12" s="75"/>
      <c r="K12" s="75"/>
      <c r="L12" s="75"/>
      <c r="M12" s="75"/>
      <c r="N12" s="75"/>
      <c r="O12" s="20"/>
      <c r="P12" s="20"/>
      <c r="Q12" s="20"/>
      <c r="R12" s="20"/>
      <c r="S12" s="20"/>
      <c r="T12" s="20"/>
      <c r="U12" s="20"/>
      <c r="V12" s="20"/>
    </row>
    <row r="13" spans="1:23" ht="13.5" customHeight="1" x14ac:dyDescent="0.2">
      <c r="A13" s="75"/>
      <c r="B13" s="22" t="s">
        <v>26</v>
      </c>
      <c r="C13" s="20">
        <f t="shared" si="0"/>
        <v>0</v>
      </c>
      <c r="D13" s="20">
        <f t="shared" si="1"/>
        <v>0</v>
      </c>
      <c r="E13" s="20">
        <f>E9+E10+E11+E12</f>
        <v>0</v>
      </c>
      <c r="F13" s="20">
        <f t="shared" si="2"/>
        <v>0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0</v>
      </c>
      <c r="Q13" s="20">
        <f t="shared" si="3"/>
        <v>0</v>
      </c>
      <c r="R13" s="20">
        <f t="shared" si="3"/>
        <v>0</v>
      </c>
      <c r="S13" s="20">
        <f t="shared" si="3"/>
        <v>0</v>
      </c>
      <c r="T13" s="20">
        <f t="shared" si="3"/>
        <v>0</v>
      </c>
      <c r="U13" s="20">
        <f t="shared" si="3"/>
        <v>0</v>
      </c>
      <c r="V13" s="20">
        <f t="shared" si="3"/>
        <v>0</v>
      </c>
    </row>
    <row r="14" spans="1:23" ht="13.5" customHeight="1" x14ac:dyDescent="0.2">
      <c r="A14" s="75"/>
      <c r="B14" s="21" t="s">
        <v>27</v>
      </c>
      <c r="C14" s="20">
        <f t="shared" si="0"/>
        <v>0</v>
      </c>
      <c r="D14" s="20">
        <f t="shared" si="1"/>
        <v>0</v>
      </c>
      <c r="E14" s="20"/>
      <c r="F14" s="20">
        <f t="shared" si="2"/>
        <v>0</v>
      </c>
      <c r="G14" s="75"/>
      <c r="H14" s="75"/>
      <c r="I14" s="75"/>
      <c r="J14" s="75"/>
      <c r="K14" s="75"/>
      <c r="L14" s="75"/>
      <c r="M14" s="75"/>
      <c r="N14" s="75"/>
      <c r="O14" s="20"/>
      <c r="P14" s="75"/>
      <c r="Q14" s="20"/>
      <c r="R14" s="75"/>
      <c r="S14" s="75"/>
      <c r="T14" s="75"/>
      <c r="U14" s="75"/>
      <c r="V14" s="75"/>
    </row>
    <row r="15" spans="1:23" ht="13.5" customHeight="1" x14ac:dyDescent="0.2">
      <c r="A15" s="75"/>
      <c r="B15" s="21" t="s">
        <v>28</v>
      </c>
      <c r="C15" s="20">
        <f>C14-C13</f>
        <v>0</v>
      </c>
      <c r="D15" s="20">
        <f>D14-D13</f>
        <v>0</v>
      </c>
      <c r="E15" s="20">
        <f>E14-E13</f>
        <v>0</v>
      </c>
      <c r="F15" s="20">
        <f>F14-F13</f>
        <v>0</v>
      </c>
      <c r="G15" s="20">
        <f t="shared" ref="G15:N15" si="4">G14-G13</f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>O14-O13</f>
        <v>0</v>
      </c>
      <c r="P15" s="20">
        <f t="shared" ref="P15:V15" si="5">P14-P13</f>
        <v>0</v>
      </c>
      <c r="Q15" s="20">
        <f t="shared" si="5"/>
        <v>0</v>
      </c>
      <c r="R15" s="20">
        <f t="shared" si="5"/>
        <v>0</v>
      </c>
      <c r="S15" s="20">
        <f t="shared" si="5"/>
        <v>0</v>
      </c>
      <c r="T15" s="20">
        <f t="shared" si="5"/>
        <v>0</v>
      </c>
      <c r="U15" s="20">
        <f t="shared" si="5"/>
        <v>0</v>
      </c>
      <c r="V15" s="20">
        <f t="shared" si="5"/>
        <v>0</v>
      </c>
    </row>
    <row r="16" spans="1:23" ht="13.5" customHeight="1" x14ac:dyDescent="0.2">
      <c r="A16" s="75"/>
      <c r="B16" s="21" t="s">
        <v>29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ht="23.25" customHeight="1" x14ac:dyDescent="0.2">
      <c r="A17" s="75"/>
      <c r="B17" s="16" t="s">
        <v>230</v>
      </c>
      <c r="C17" s="20"/>
      <c r="D17" s="20"/>
      <c r="E17" s="20"/>
      <c r="F17" s="20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</row>
    <row r="18" spans="1:22" ht="12.75" customHeight="1" x14ac:dyDescent="0.2">
      <c r="A18" s="75"/>
      <c r="B18" s="21" t="s">
        <v>23</v>
      </c>
      <c r="C18" s="20">
        <f t="shared" ref="C18:C23" si="6">D18+U18+V18</f>
        <v>4</v>
      </c>
      <c r="D18" s="20">
        <f t="shared" ref="D18:D23" si="7">E18+F18+P18+Q18+R18+S18+T18</f>
        <v>4</v>
      </c>
      <c r="E18" s="20"/>
      <c r="F18" s="20">
        <f t="shared" ref="F18:F23" si="8">G18+H18+I18+J18+K18+L18+M18+N18+O18</f>
        <v>0</v>
      </c>
      <c r="G18" s="75"/>
      <c r="H18" s="75"/>
      <c r="I18" s="75"/>
      <c r="J18" s="75"/>
      <c r="K18" s="75"/>
      <c r="L18" s="75"/>
      <c r="M18" s="75"/>
      <c r="N18" s="75"/>
      <c r="O18" s="20"/>
      <c r="P18" s="75"/>
      <c r="Q18" s="20"/>
      <c r="R18" s="75"/>
      <c r="S18" s="75"/>
      <c r="T18" s="20">
        <v>4</v>
      </c>
      <c r="U18" s="75"/>
      <c r="V18" s="75"/>
    </row>
    <row r="19" spans="1:22" ht="12.75" customHeight="1" x14ac:dyDescent="0.2">
      <c r="A19" s="75"/>
      <c r="B19" s="21" t="s">
        <v>24</v>
      </c>
      <c r="C19" s="20">
        <f t="shared" si="6"/>
        <v>0</v>
      </c>
      <c r="D19" s="20">
        <f t="shared" si="7"/>
        <v>0</v>
      </c>
      <c r="E19" s="20"/>
      <c r="F19" s="20">
        <f t="shared" si="8"/>
        <v>0</v>
      </c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</row>
    <row r="20" spans="1:22" ht="12.75" customHeight="1" x14ac:dyDescent="0.2">
      <c r="A20" s="75"/>
      <c r="B20" s="21" t="s">
        <v>25</v>
      </c>
      <c r="C20" s="20">
        <f t="shared" si="6"/>
        <v>-4</v>
      </c>
      <c r="D20" s="20">
        <f t="shared" si="7"/>
        <v>-4</v>
      </c>
      <c r="E20" s="20"/>
      <c r="F20" s="20">
        <f t="shared" si="8"/>
        <v>0</v>
      </c>
      <c r="G20" s="75"/>
      <c r="H20" s="75"/>
      <c r="I20" s="75"/>
      <c r="J20" s="75"/>
      <c r="K20" s="75"/>
      <c r="L20" s="75"/>
      <c r="M20" s="75"/>
      <c r="N20" s="75"/>
      <c r="O20" s="20"/>
      <c r="P20" s="20"/>
      <c r="Q20" s="20"/>
      <c r="R20" s="20"/>
      <c r="S20" s="20"/>
      <c r="T20" s="20">
        <v>-4</v>
      </c>
      <c r="U20" s="20"/>
      <c r="V20" s="20"/>
    </row>
    <row r="21" spans="1:22" ht="12.75" customHeight="1" x14ac:dyDescent="0.2">
      <c r="A21" s="75"/>
      <c r="B21" s="22" t="s">
        <v>38</v>
      </c>
      <c r="C21" s="20">
        <f t="shared" si="6"/>
        <v>0</v>
      </c>
      <c r="D21" s="20">
        <f t="shared" si="7"/>
        <v>0</v>
      </c>
      <c r="E21" s="20"/>
      <c r="F21" s="20">
        <f t="shared" si="8"/>
        <v>0</v>
      </c>
      <c r="G21" s="75"/>
      <c r="H21" s="75"/>
      <c r="I21" s="75"/>
      <c r="J21" s="75"/>
      <c r="K21" s="75"/>
      <c r="L21" s="75"/>
      <c r="M21" s="75"/>
      <c r="N21" s="75"/>
      <c r="O21" s="20"/>
      <c r="P21" s="20"/>
      <c r="Q21" s="20"/>
      <c r="R21" s="20"/>
      <c r="S21" s="20"/>
      <c r="T21" s="20"/>
      <c r="U21" s="20"/>
      <c r="V21" s="20"/>
    </row>
    <row r="22" spans="1:22" ht="12.75" customHeight="1" x14ac:dyDescent="0.2">
      <c r="A22" s="75"/>
      <c r="B22" s="22" t="s">
        <v>26</v>
      </c>
      <c r="C22" s="20">
        <f t="shared" si="6"/>
        <v>0</v>
      </c>
      <c r="D22" s="20">
        <f t="shared" si="7"/>
        <v>0</v>
      </c>
      <c r="E22" s="20">
        <f>E18+E19+E20+E21</f>
        <v>0</v>
      </c>
      <c r="F22" s="20">
        <f t="shared" si="8"/>
        <v>0</v>
      </c>
      <c r="G22" s="20">
        <f t="shared" ref="G22:V22" si="9">G18+G19+G20+G21</f>
        <v>0</v>
      </c>
      <c r="H22" s="20">
        <f t="shared" si="9"/>
        <v>0</v>
      </c>
      <c r="I22" s="20">
        <f t="shared" si="9"/>
        <v>0</v>
      </c>
      <c r="J22" s="20">
        <f t="shared" si="9"/>
        <v>0</v>
      </c>
      <c r="K22" s="20">
        <f t="shared" si="9"/>
        <v>0</v>
      </c>
      <c r="L22" s="20">
        <f t="shared" si="9"/>
        <v>0</v>
      </c>
      <c r="M22" s="20">
        <f t="shared" si="9"/>
        <v>0</v>
      </c>
      <c r="N22" s="20">
        <f t="shared" si="9"/>
        <v>0</v>
      </c>
      <c r="O22" s="20">
        <f t="shared" si="9"/>
        <v>0</v>
      </c>
      <c r="P22" s="20">
        <f t="shared" si="9"/>
        <v>0</v>
      </c>
      <c r="Q22" s="20">
        <f t="shared" si="9"/>
        <v>0</v>
      </c>
      <c r="R22" s="20">
        <f t="shared" si="9"/>
        <v>0</v>
      </c>
      <c r="S22" s="20">
        <f t="shared" si="9"/>
        <v>0</v>
      </c>
      <c r="T22" s="20">
        <f t="shared" si="9"/>
        <v>0</v>
      </c>
      <c r="U22" s="20">
        <f t="shared" si="9"/>
        <v>0</v>
      </c>
      <c r="V22" s="20">
        <f t="shared" si="9"/>
        <v>0</v>
      </c>
    </row>
    <row r="23" spans="1:22" ht="12.75" customHeight="1" x14ac:dyDescent="0.2">
      <c r="A23" s="75"/>
      <c r="B23" s="21" t="s">
        <v>27</v>
      </c>
      <c r="C23" s="20">
        <f t="shared" si="6"/>
        <v>0</v>
      </c>
      <c r="D23" s="20">
        <f t="shared" si="7"/>
        <v>0</v>
      </c>
      <c r="E23" s="20"/>
      <c r="F23" s="20">
        <f t="shared" si="8"/>
        <v>0</v>
      </c>
      <c r="G23" s="75"/>
      <c r="H23" s="75"/>
      <c r="I23" s="75"/>
      <c r="J23" s="75"/>
      <c r="K23" s="75"/>
      <c r="L23" s="75"/>
      <c r="M23" s="75"/>
      <c r="N23" s="75"/>
      <c r="O23" s="20"/>
      <c r="P23" s="75"/>
      <c r="Q23" s="20"/>
      <c r="R23" s="75"/>
      <c r="S23" s="75"/>
      <c r="T23" s="75"/>
      <c r="U23" s="75"/>
      <c r="V23" s="75"/>
    </row>
    <row r="24" spans="1:22" ht="12.75" customHeight="1" x14ac:dyDescent="0.2">
      <c r="A24" s="75"/>
      <c r="B24" s="21" t="s">
        <v>28</v>
      </c>
      <c r="C24" s="20">
        <f t="shared" ref="C24:V24" si="10">C23-C22</f>
        <v>0</v>
      </c>
      <c r="D24" s="20">
        <f>D23-D22</f>
        <v>0</v>
      </c>
      <c r="E24" s="20">
        <f t="shared" si="10"/>
        <v>0</v>
      </c>
      <c r="F24" s="20">
        <f>F23-F22</f>
        <v>0</v>
      </c>
      <c r="G24" s="20">
        <f t="shared" si="10"/>
        <v>0</v>
      </c>
      <c r="H24" s="20">
        <f t="shared" si="10"/>
        <v>0</v>
      </c>
      <c r="I24" s="20">
        <f t="shared" si="10"/>
        <v>0</v>
      </c>
      <c r="J24" s="20">
        <f t="shared" si="10"/>
        <v>0</v>
      </c>
      <c r="K24" s="20">
        <f t="shared" si="10"/>
        <v>0</v>
      </c>
      <c r="L24" s="20">
        <f t="shared" si="10"/>
        <v>0</v>
      </c>
      <c r="M24" s="20">
        <f t="shared" si="10"/>
        <v>0</v>
      </c>
      <c r="N24" s="20">
        <f t="shared" si="10"/>
        <v>0</v>
      </c>
      <c r="O24" s="20">
        <f>O23-O22</f>
        <v>0</v>
      </c>
      <c r="P24" s="20">
        <f t="shared" si="10"/>
        <v>0</v>
      </c>
      <c r="Q24" s="20">
        <f t="shared" si="10"/>
        <v>0</v>
      </c>
      <c r="R24" s="20">
        <f t="shared" si="10"/>
        <v>0</v>
      </c>
      <c r="S24" s="20">
        <f t="shared" si="10"/>
        <v>0</v>
      </c>
      <c r="T24" s="20">
        <f t="shared" si="10"/>
        <v>0</v>
      </c>
      <c r="U24" s="20">
        <f t="shared" si="10"/>
        <v>0</v>
      </c>
      <c r="V24" s="20">
        <f t="shared" si="10"/>
        <v>0</v>
      </c>
    </row>
    <row r="25" spans="1:22" ht="12.75" customHeight="1" x14ac:dyDescent="0.2">
      <c r="A25" s="75"/>
      <c r="B25" s="21" t="s">
        <v>29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ht="21.75" customHeight="1" x14ac:dyDescent="0.2">
      <c r="A26" s="75"/>
      <c r="B26" s="16" t="s">
        <v>231</v>
      </c>
      <c r="C26" s="20"/>
      <c r="D26" s="20"/>
      <c r="E26" s="20"/>
      <c r="F26" s="20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</row>
    <row r="27" spans="1:22" ht="13.5" customHeight="1" x14ac:dyDescent="0.2">
      <c r="A27" s="75"/>
      <c r="B27" s="21" t="s">
        <v>23</v>
      </c>
      <c r="C27" s="20">
        <f t="shared" ref="C27:C32" si="11">D27+U27+V27</f>
        <v>0</v>
      </c>
      <c r="D27" s="20">
        <f t="shared" ref="D27:D32" si="12">E27+F27+P27+Q27+R27+S27+T27</f>
        <v>0</v>
      </c>
      <c r="E27" s="20"/>
      <c r="F27" s="20">
        <f t="shared" ref="F27:F32" si="13">G27+H27+I27+J27+K27+L27+M27+N27+O27</f>
        <v>0</v>
      </c>
      <c r="G27" s="75"/>
      <c r="H27" s="75"/>
      <c r="I27" s="75"/>
      <c r="J27" s="75"/>
      <c r="K27" s="75"/>
      <c r="L27" s="75"/>
      <c r="M27" s="75"/>
      <c r="N27" s="75"/>
      <c r="O27" s="20"/>
      <c r="P27" s="75"/>
      <c r="Q27" s="20"/>
      <c r="R27" s="75"/>
      <c r="S27" s="75"/>
      <c r="T27" s="20"/>
      <c r="U27" s="75"/>
      <c r="V27" s="75"/>
    </row>
    <row r="28" spans="1:22" ht="13.5" customHeight="1" x14ac:dyDescent="0.2">
      <c r="A28" s="75"/>
      <c r="B28" s="21" t="s">
        <v>24</v>
      </c>
      <c r="C28" s="20">
        <f t="shared" si="11"/>
        <v>0</v>
      </c>
      <c r="D28" s="20">
        <f t="shared" si="12"/>
        <v>0</v>
      </c>
      <c r="E28" s="20"/>
      <c r="F28" s="20">
        <f t="shared" si="13"/>
        <v>0</v>
      </c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</row>
    <row r="29" spans="1:22" ht="13.5" customHeight="1" x14ac:dyDescent="0.2">
      <c r="A29" s="75"/>
      <c r="B29" s="21" t="s">
        <v>25</v>
      </c>
      <c r="C29" s="20">
        <f t="shared" si="11"/>
        <v>28.9</v>
      </c>
      <c r="D29" s="20">
        <f t="shared" si="12"/>
        <v>28.9</v>
      </c>
      <c r="E29" s="20"/>
      <c r="F29" s="20">
        <f t="shared" si="13"/>
        <v>28.9</v>
      </c>
      <c r="G29" s="75"/>
      <c r="H29" s="75"/>
      <c r="I29" s="75"/>
      <c r="J29" s="75"/>
      <c r="K29" s="75"/>
      <c r="L29" s="75"/>
      <c r="M29" s="75"/>
      <c r="N29" s="75"/>
      <c r="O29" s="20">
        <v>28.9</v>
      </c>
      <c r="P29" s="75"/>
      <c r="Q29" s="75"/>
      <c r="R29" s="75"/>
      <c r="S29" s="75"/>
      <c r="T29" s="20"/>
      <c r="U29" s="75"/>
      <c r="V29" s="75"/>
    </row>
    <row r="30" spans="1:22" ht="13.5" customHeight="1" x14ac:dyDescent="0.2">
      <c r="A30" s="75"/>
      <c r="B30" s="22" t="s">
        <v>38</v>
      </c>
      <c r="C30" s="20">
        <f t="shared" si="11"/>
        <v>0</v>
      </c>
      <c r="D30" s="20">
        <f t="shared" si="12"/>
        <v>0</v>
      </c>
      <c r="E30" s="20"/>
      <c r="F30" s="20">
        <f t="shared" si="13"/>
        <v>0</v>
      </c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20"/>
      <c r="R30" s="75"/>
      <c r="S30" s="75"/>
      <c r="T30" s="75"/>
      <c r="U30" s="75"/>
      <c r="V30" s="75"/>
    </row>
    <row r="31" spans="1:22" ht="13.5" customHeight="1" x14ac:dyDescent="0.2">
      <c r="A31" s="75"/>
      <c r="B31" s="22" t="s">
        <v>26</v>
      </c>
      <c r="C31" s="20">
        <f t="shared" si="11"/>
        <v>28.9</v>
      </c>
      <c r="D31" s="20">
        <f t="shared" si="12"/>
        <v>28.9</v>
      </c>
      <c r="E31" s="20">
        <f>E27+E28+E29+E30</f>
        <v>0</v>
      </c>
      <c r="F31" s="20">
        <f t="shared" si="13"/>
        <v>28.9</v>
      </c>
      <c r="G31" s="20">
        <f t="shared" ref="G31:V31" si="14">G27+G28+G29+G30</f>
        <v>0</v>
      </c>
      <c r="H31" s="20">
        <f t="shared" si="14"/>
        <v>0</v>
      </c>
      <c r="I31" s="20">
        <f t="shared" si="14"/>
        <v>0</v>
      </c>
      <c r="J31" s="20">
        <f t="shared" si="14"/>
        <v>0</v>
      </c>
      <c r="K31" s="20">
        <f t="shared" si="14"/>
        <v>0</v>
      </c>
      <c r="L31" s="20">
        <f t="shared" si="14"/>
        <v>0</v>
      </c>
      <c r="M31" s="20">
        <f t="shared" si="14"/>
        <v>0</v>
      </c>
      <c r="N31" s="20">
        <f t="shared" si="14"/>
        <v>0</v>
      </c>
      <c r="O31" s="20">
        <f t="shared" si="14"/>
        <v>28.9</v>
      </c>
      <c r="P31" s="20">
        <f t="shared" si="14"/>
        <v>0</v>
      </c>
      <c r="Q31" s="20">
        <f t="shared" si="14"/>
        <v>0</v>
      </c>
      <c r="R31" s="20">
        <f t="shared" si="14"/>
        <v>0</v>
      </c>
      <c r="S31" s="20">
        <f t="shared" si="14"/>
        <v>0</v>
      </c>
      <c r="T31" s="20">
        <f t="shared" si="14"/>
        <v>0</v>
      </c>
      <c r="U31" s="20">
        <f t="shared" si="14"/>
        <v>0</v>
      </c>
      <c r="V31" s="20">
        <f t="shared" si="14"/>
        <v>0</v>
      </c>
    </row>
    <row r="32" spans="1:22" ht="13.5" customHeight="1" x14ac:dyDescent="0.2">
      <c r="A32" s="75"/>
      <c r="B32" s="21" t="s">
        <v>27</v>
      </c>
      <c r="C32" s="20">
        <f t="shared" si="11"/>
        <v>28.9</v>
      </c>
      <c r="D32" s="20">
        <f t="shared" si="12"/>
        <v>28.9</v>
      </c>
      <c r="E32" s="20"/>
      <c r="F32" s="20">
        <f t="shared" si="13"/>
        <v>28.9</v>
      </c>
      <c r="G32" s="75"/>
      <c r="H32" s="75"/>
      <c r="I32" s="75"/>
      <c r="J32" s="75"/>
      <c r="K32" s="75"/>
      <c r="L32" s="75"/>
      <c r="M32" s="75"/>
      <c r="N32" s="75"/>
      <c r="O32" s="75">
        <v>28.9</v>
      </c>
      <c r="P32" s="75"/>
      <c r="Q32" s="20"/>
      <c r="R32" s="75"/>
      <c r="S32" s="75"/>
      <c r="T32" s="20"/>
      <c r="U32" s="75"/>
      <c r="V32" s="75"/>
    </row>
    <row r="33" spans="1:22" ht="13.5" customHeight="1" x14ac:dyDescent="0.2">
      <c r="A33" s="75"/>
      <c r="B33" s="21" t="s">
        <v>28</v>
      </c>
      <c r="C33" s="20">
        <f t="shared" ref="C33:V33" si="15">C32-C31</f>
        <v>0</v>
      </c>
      <c r="D33" s="20">
        <f t="shared" si="15"/>
        <v>0</v>
      </c>
      <c r="E33" s="20">
        <f t="shared" si="15"/>
        <v>0</v>
      </c>
      <c r="F33" s="20">
        <f t="shared" si="15"/>
        <v>0</v>
      </c>
      <c r="G33" s="20">
        <f t="shared" si="15"/>
        <v>0</v>
      </c>
      <c r="H33" s="20">
        <f t="shared" si="15"/>
        <v>0</v>
      </c>
      <c r="I33" s="20">
        <f t="shared" si="15"/>
        <v>0</v>
      </c>
      <c r="J33" s="20">
        <f t="shared" si="15"/>
        <v>0</v>
      </c>
      <c r="K33" s="20">
        <f t="shared" si="15"/>
        <v>0</v>
      </c>
      <c r="L33" s="20">
        <f t="shared" si="15"/>
        <v>0</v>
      </c>
      <c r="M33" s="20">
        <f t="shared" si="15"/>
        <v>0</v>
      </c>
      <c r="N33" s="20">
        <f t="shared" si="15"/>
        <v>0</v>
      </c>
      <c r="O33" s="20">
        <f t="shared" si="15"/>
        <v>0</v>
      </c>
      <c r="P33" s="20">
        <f t="shared" si="15"/>
        <v>0</v>
      </c>
      <c r="Q33" s="20">
        <f t="shared" si="15"/>
        <v>0</v>
      </c>
      <c r="R33" s="20">
        <f t="shared" si="15"/>
        <v>0</v>
      </c>
      <c r="S33" s="20">
        <f t="shared" si="15"/>
        <v>0</v>
      </c>
      <c r="T33" s="20">
        <f t="shared" si="15"/>
        <v>0</v>
      </c>
      <c r="U33" s="20">
        <f t="shared" si="15"/>
        <v>0</v>
      </c>
      <c r="V33" s="20">
        <f t="shared" si="15"/>
        <v>0</v>
      </c>
    </row>
    <row r="34" spans="1:22" ht="13.5" customHeight="1" x14ac:dyDescent="0.2">
      <c r="A34" s="75"/>
      <c r="B34" s="21" t="s">
        <v>29</v>
      </c>
      <c r="C34" s="20">
        <f>C32/C31*100</f>
        <v>100</v>
      </c>
      <c r="D34" s="20">
        <f>D32/D31*100</f>
        <v>100</v>
      </c>
      <c r="E34" s="20"/>
      <c r="F34" s="20">
        <f>F32/F31*100</f>
        <v>100</v>
      </c>
      <c r="G34" s="20"/>
      <c r="H34" s="20"/>
      <c r="I34" s="20"/>
      <c r="J34" s="20"/>
      <c r="K34" s="20"/>
      <c r="L34" s="20"/>
      <c r="M34" s="20"/>
      <c r="N34" s="20"/>
      <c r="O34" s="20">
        <f>O32/O31*100</f>
        <v>100</v>
      </c>
      <c r="P34" s="20"/>
      <c r="Q34" s="20"/>
      <c r="R34" s="20"/>
      <c r="S34" s="20"/>
      <c r="T34" s="20"/>
      <c r="U34" s="20"/>
      <c r="V34" s="20"/>
    </row>
  </sheetData>
  <mergeCells count="16">
    <mergeCell ref="Q3:Q5"/>
    <mergeCell ref="R3:R5"/>
    <mergeCell ref="S3:S5"/>
    <mergeCell ref="T3:T5"/>
    <mergeCell ref="F4:F5"/>
    <mergeCell ref="G4:O4"/>
    <mergeCell ref="A2:A6"/>
    <mergeCell ref="B2:B6"/>
    <mergeCell ref="C2:C5"/>
    <mergeCell ref="D2:T2"/>
    <mergeCell ref="U2:U5"/>
    <mergeCell ref="V2:V5"/>
    <mergeCell ref="D3:D5"/>
    <mergeCell ref="E3:E5"/>
    <mergeCell ref="F3:O3"/>
    <mergeCell ref="P3:P5"/>
  </mergeCells>
  <pageMargins left="0.17" right="0.2" top="0.11" bottom="0.16" header="0.11" footer="0.16"/>
  <pageSetup paperSize="9" orientation="landscape" verticalDpi="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34"/>
  <sheetViews>
    <sheetView showZeros="0" zoomScale="110" zoomScaleNormal="110" workbookViewId="0">
      <pane ySplit="6" topLeftCell="A22" activePane="bottomLeft" state="frozen"/>
      <selection activeCell="C35" sqref="C35"/>
      <selection pane="bottomLeft" activeCell="C35" sqref="C35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4.710937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6" width="4.140625" style="19" customWidth="1"/>
    <col min="17" max="17" width="4.7109375" style="19" customWidth="1"/>
    <col min="18" max="19" width="4.140625" style="19" customWidth="1"/>
    <col min="20" max="20" width="5.7109375" style="19" customWidth="1"/>
    <col min="21" max="21" width="5" style="19" customWidth="1"/>
    <col min="22" max="22" width="4.140625" style="19" customWidth="1"/>
    <col min="23" max="23" width="0" style="19" hidden="1" customWidth="1"/>
    <col min="24" max="16384" width="9.140625" style="18"/>
  </cols>
  <sheetData>
    <row r="1" spans="1:23" ht="12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49</v>
      </c>
    </row>
    <row r="2" spans="1:23" ht="12.7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3.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3.5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76" t="s">
        <v>3</v>
      </c>
      <c r="H5" s="76" t="s">
        <v>4</v>
      </c>
      <c r="I5" s="76" t="s">
        <v>5</v>
      </c>
      <c r="J5" s="76" t="s">
        <v>6</v>
      </c>
      <c r="K5" s="76" t="s">
        <v>7</v>
      </c>
      <c r="L5" s="76" t="s">
        <v>8</v>
      </c>
      <c r="M5" s="76" t="s">
        <v>9</v>
      </c>
      <c r="N5" s="76" t="s">
        <v>52</v>
      </c>
      <c r="O5" s="76" t="s">
        <v>10</v>
      </c>
      <c r="P5" s="111"/>
      <c r="Q5" s="111"/>
      <c r="R5" s="111"/>
      <c r="S5" s="111"/>
      <c r="T5" s="111"/>
      <c r="U5" s="111"/>
      <c r="V5" s="111"/>
    </row>
    <row r="6" spans="1:23" x14ac:dyDescent="0.2">
      <c r="A6" s="110"/>
      <c r="B6" s="110"/>
      <c r="C6" s="75">
        <v>1</v>
      </c>
      <c r="D6" s="75">
        <v>2</v>
      </c>
      <c r="E6" s="75">
        <v>21</v>
      </c>
      <c r="F6" s="75">
        <v>22</v>
      </c>
      <c r="G6" s="75">
        <v>221</v>
      </c>
      <c r="H6" s="75">
        <v>222</v>
      </c>
      <c r="I6" s="75">
        <v>223</v>
      </c>
      <c r="J6" s="75">
        <v>224</v>
      </c>
      <c r="K6" s="75">
        <v>225</v>
      </c>
      <c r="L6" s="75">
        <v>226</v>
      </c>
      <c r="M6" s="75">
        <v>227</v>
      </c>
      <c r="N6" s="75">
        <v>228</v>
      </c>
      <c r="O6" s="75">
        <v>229</v>
      </c>
      <c r="P6" s="75">
        <v>23</v>
      </c>
      <c r="Q6" s="75">
        <v>24</v>
      </c>
      <c r="R6" s="75">
        <v>25</v>
      </c>
      <c r="S6" s="75">
        <v>26</v>
      </c>
      <c r="T6" s="75">
        <v>27</v>
      </c>
      <c r="U6" s="75">
        <v>28</v>
      </c>
      <c r="V6" s="75">
        <v>29</v>
      </c>
      <c r="W6" s="18"/>
    </row>
    <row r="7" spans="1:23" ht="11.25" customHeight="1" x14ac:dyDescent="0.2">
      <c r="A7" s="75">
        <v>1</v>
      </c>
      <c r="B7" s="75">
        <v>2</v>
      </c>
      <c r="C7" s="75">
        <v>4</v>
      </c>
      <c r="D7" s="75">
        <v>5</v>
      </c>
      <c r="E7" s="75">
        <v>6</v>
      </c>
      <c r="F7" s="75">
        <v>7</v>
      </c>
      <c r="G7" s="75">
        <v>8</v>
      </c>
      <c r="H7" s="75">
        <v>9</v>
      </c>
      <c r="I7" s="75">
        <v>10</v>
      </c>
      <c r="J7" s="75">
        <v>11</v>
      </c>
      <c r="K7" s="75">
        <v>12</v>
      </c>
      <c r="L7" s="75">
        <v>13</v>
      </c>
      <c r="M7" s="75">
        <v>14</v>
      </c>
      <c r="N7" s="75">
        <v>15</v>
      </c>
      <c r="O7" s="75">
        <v>16</v>
      </c>
      <c r="P7" s="75">
        <v>17</v>
      </c>
      <c r="Q7" s="75">
        <v>18</v>
      </c>
      <c r="R7" s="75">
        <v>19</v>
      </c>
      <c r="S7" s="75">
        <v>20</v>
      </c>
      <c r="T7" s="75">
        <v>21</v>
      </c>
      <c r="U7" s="75">
        <v>22</v>
      </c>
      <c r="V7" s="75">
        <v>23</v>
      </c>
    </row>
    <row r="8" spans="1:23" ht="60" customHeight="1" x14ac:dyDescent="0.2">
      <c r="A8" s="23"/>
      <c r="B8" s="28" t="s">
        <v>232</v>
      </c>
      <c r="C8" s="20"/>
      <c r="D8" s="20"/>
      <c r="E8" s="20"/>
      <c r="F8" s="20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</row>
    <row r="9" spans="1:23" ht="12" customHeight="1" x14ac:dyDescent="0.2">
      <c r="A9" s="75"/>
      <c r="B9" s="21" t="s">
        <v>23</v>
      </c>
      <c r="C9" s="20">
        <f t="shared" ref="C9:C14" si="0">D9+U9+V9</f>
        <v>7</v>
      </c>
      <c r="D9" s="20">
        <f t="shared" ref="D9:D14" si="1">E9+F9+P9+Q9+R9+S9+T9</f>
        <v>7</v>
      </c>
      <c r="E9" s="20"/>
      <c r="F9" s="20">
        <f t="shared" ref="F9:F14" si="2">G9+H9+I9+J9+K9+L9+M9+N9+O9</f>
        <v>0</v>
      </c>
      <c r="G9" s="75"/>
      <c r="H9" s="75"/>
      <c r="I9" s="75"/>
      <c r="J9" s="75"/>
      <c r="K9" s="75"/>
      <c r="L9" s="75"/>
      <c r="M9" s="75"/>
      <c r="N9" s="75"/>
      <c r="O9" s="20"/>
      <c r="P9" s="75"/>
      <c r="Q9" s="20"/>
      <c r="R9" s="75"/>
      <c r="S9" s="75"/>
      <c r="T9" s="20">
        <v>7</v>
      </c>
      <c r="U9" s="75"/>
      <c r="V9" s="75"/>
    </row>
    <row r="10" spans="1:23" ht="12" customHeight="1" x14ac:dyDescent="0.2">
      <c r="A10" s="75"/>
      <c r="B10" s="21" t="s">
        <v>24</v>
      </c>
      <c r="C10" s="20">
        <f t="shared" si="0"/>
        <v>0</v>
      </c>
      <c r="D10" s="20">
        <f t="shared" si="1"/>
        <v>0</v>
      </c>
      <c r="E10" s="20"/>
      <c r="F10" s="20">
        <f t="shared" si="2"/>
        <v>0</v>
      </c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</row>
    <row r="11" spans="1:23" ht="12" customHeight="1" x14ac:dyDescent="0.2">
      <c r="A11" s="75"/>
      <c r="B11" s="21" t="s">
        <v>25</v>
      </c>
      <c r="C11" s="20">
        <f t="shared" si="0"/>
        <v>-6</v>
      </c>
      <c r="D11" s="20">
        <f t="shared" si="1"/>
        <v>-6</v>
      </c>
      <c r="E11" s="20"/>
      <c r="F11" s="20">
        <f t="shared" si="2"/>
        <v>0</v>
      </c>
      <c r="G11" s="75"/>
      <c r="H11" s="75"/>
      <c r="I11" s="75"/>
      <c r="J11" s="75"/>
      <c r="K11" s="75"/>
      <c r="L11" s="75"/>
      <c r="M11" s="75"/>
      <c r="N11" s="75"/>
      <c r="O11" s="20"/>
      <c r="P11" s="20"/>
      <c r="Q11" s="20"/>
      <c r="R11" s="20"/>
      <c r="S11" s="20"/>
      <c r="T11" s="20">
        <v>-6</v>
      </c>
      <c r="U11" s="20"/>
      <c r="V11" s="20"/>
    </row>
    <row r="12" spans="1:23" ht="12" customHeight="1" x14ac:dyDescent="0.2">
      <c r="A12" s="75"/>
      <c r="B12" s="22" t="s">
        <v>38</v>
      </c>
      <c r="C12" s="20">
        <f t="shared" si="0"/>
        <v>0</v>
      </c>
      <c r="D12" s="20">
        <f t="shared" si="1"/>
        <v>0</v>
      </c>
      <c r="E12" s="20"/>
      <c r="F12" s="20">
        <f t="shared" si="2"/>
        <v>0</v>
      </c>
      <c r="G12" s="75"/>
      <c r="H12" s="75"/>
      <c r="I12" s="75"/>
      <c r="J12" s="75"/>
      <c r="K12" s="75"/>
      <c r="L12" s="75"/>
      <c r="M12" s="75"/>
      <c r="N12" s="75"/>
      <c r="O12" s="20"/>
      <c r="P12" s="20"/>
      <c r="Q12" s="20"/>
      <c r="R12" s="20"/>
      <c r="S12" s="20"/>
      <c r="T12" s="20"/>
      <c r="U12" s="20"/>
      <c r="V12" s="20"/>
    </row>
    <row r="13" spans="1:23" ht="12" customHeight="1" x14ac:dyDescent="0.2">
      <c r="A13" s="75"/>
      <c r="B13" s="22" t="s">
        <v>26</v>
      </c>
      <c r="C13" s="20">
        <f t="shared" si="0"/>
        <v>1</v>
      </c>
      <c r="D13" s="20">
        <f t="shared" si="1"/>
        <v>1</v>
      </c>
      <c r="E13" s="20">
        <f>E9+E10+E11+E12</f>
        <v>0</v>
      </c>
      <c r="F13" s="20">
        <f t="shared" si="2"/>
        <v>0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0</v>
      </c>
      <c r="Q13" s="20">
        <f t="shared" si="3"/>
        <v>0</v>
      </c>
      <c r="R13" s="20">
        <f t="shared" si="3"/>
        <v>0</v>
      </c>
      <c r="S13" s="20">
        <f t="shared" si="3"/>
        <v>0</v>
      </c>
      <c r="T13" s="20">
        <f t="shared" si="3"/>
        <v>1</v>
      </c>
      <c r="U13" s="20">
        <f t="shared" si="3"/>
        <v>0</v>
      </c>
      <c r="V13" s="20">
        <f t="shared" si="3"/>
        <v>0</v>
      </c>
    </row>
    <row r="14" spans="1:23" ht="12" customHeight="1" x14ac:dyDescent="0.2">
      <c r="A14" s="75"/>
      <c r="B14" s="21" t="s">
        <v>27</v>
      </c>
      <c r="C14" s="20">
        <f t="shared" si="0"/>
        <v>1</v>
      </c>
      <c r="D14" s="20">
        <f t="shared" si="1"/>
        <v>1</v>
      </c>
      <c r="E14" s="20"/>
      <c r="F14" s="20">
        <f t="shared" si="2"/>
        <v>0</v>
      </c>
      <c r="G14" s="75"/>
      <c r="H14" s="75"/>
      <c r="I14" s="75"/>
      <c r="J14" s="75"/>
      <c r="K14" s="75"/>
      <c r="L14" s="75"/>
      <c r="M14" s="75"/>
      <c r="N14" s="75"/>
      <c r="O14" s="20"/>
      <c r="P14" s="75"/>
      <c r="Q14" s="20"/>
      <c r="R14" s="75"/>
      <c r="S14" s="75"/>
      <c r="T14" s="20">
        <v>1</v>
      </c>
      <c r="U14" s="75"/>
      <c r="V14" s="75"/>
    </row>
    <row r="15" spans="1:23" ht="12" customHeight="1" x14ac:dyDescent="0.2">
      <c r="A15" s="75"/>
      <c r="B15" s="21" t="s">
        <v>28</v>
      </c>
      <c r="C15" s="20">
        <f>C14-C13</f>
        <v>0</v>
      </c>
      <c r="D15" s="20">
        <f>D14-D13</f>
        <v>0</v>
      </c>
      <c r="E15" s="20">
        <f>E14-E13</f>
        <v>0</v>
      </c>
      <c r="F15" s="20">
        <f>F14-F13</f>
        <v>0</v>
      </c>
      <c r="G15" s="20">
        <f t="shared" ref="G15:N15" si="4">G14-G13</f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>O14-O13</f>
        <v>0</v>
      </c>
      <c r="P15" s="20">
        <f t="shared" ref="P15:V15" si="5">P14-P13</f>
        <v>0</v>
      </c>
      <c r="Q15" s="20">
        <f t="shared" si="5"/>
        <v>0</v>
      </c>
      <c r="R15" s="20">
        <f t="shared" si="5"/>
        <v>0</v>
      </c>
      <c r="S15" s="20">
        <f t="shared" si="5"/>
        <v>0</v>
      </c>
      <c r="T15" s="20">
        <f t="shared" si="5"/>
        <v>0</v>
      </c>
      <c r="U15" s="20">
        <f t="shared" si="5"/>
        <v>0</v>
      </c>
      <c r="V15" s="20">
        <f t="shared" si="5"/>
        <v>0</v>
      </c>
    </row>
    <row r="16" spans="1:23" ht="12" customHeight="1" x14ac:dyDescent="0.2">
      <c r="A16" s="75"/>
      <c r="B16" s="21" t="s">
        <v>29</v>
      </c>
      <c r="C16" s="20">
        <f>C14/C13*100</f>
        <v>100</v>
      </c>
      <c r="D16" s="20">
        <f>D14/D13*100</f>
        <v>100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>
        <f>T14/T13*100</f>
        <v>100</v>
      </c>
      <c r="U16" s="20"/>
      <c r="V16" s="20"/>
    </row>
    <row r="17" spans="1:22" ht="24" customHeight="1" x14ac:dyDescent="0.2">
      <c r="A17" s="75"/>
      <c r="B17" s="16" t="s">
        <v>233</v>
      </c>
      <c r="C17" s="20"/>
      <c r="D17" s="20"/>
      <c r="E17" s="20"/>
      <c r="F17" s="20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</row>
    <row r="18" spans="1:22" ht="11.25" customHeight="1" x14ac:dyDescent="0.2">
      <c r="A18" s="75"/>
      <c r="B18" s="21" t="s">
        <v>23</v>
      </c>
      <c r="C18" s="20">
        <f t="shared" ref="C18:C23" si="6">D18+U18+V18</f>
        <v>5</v>
      </c>
      <c r="D18" s="20">
        <f t="shared" ref="D18:D23" si="7">E18+F18+P18+Q18+R18+S18+T18</f>
        <v>5</v>
      </c>
      <c r="E18" s="20"/>
      <c r="F18" s="20">
        <f t="shared" ref="F18:F23" si="8">G18+H18+I18+J18+K18+L18+M18+N18+O18</f>
        <v>5</v>
      </c>
      <c r="G18" s="75"/>
      <c r="H18" s="75"/>
      <c r="I18" s="75"/>
      <c r="J18" s="75"/>
      <c r="K18" s="75"/>
      <c r="L18" s="75"/>
      <c r="M18" s="75"/>
      <c r="N18" s="75"/>
      <c r="O18" s="20">
        <v>5</v>
      </c>
      <c r="P18" s="75"/>
      <c r="Q18" s="20"/>
      <c r="R18" s="75"/>
      <c r="S18" s="75"/>
      <c r="T18" s="75"/>
      <c r="U18" s="75"/>
      <c r="V18" s="75"/>
    </row>
    <row r="19" spans="1:22" ht="11.25" customHeight="1" x14ac:dyDescent="0.2">
      <c r="A19" s="75"/>
      <c r="B19" s="21" t="s">
        <v>24</v>
      </c>
      <c r="C19" s="20">
        <f t="shared" si="6"/>
        <v>0</v>
      </c>
      <c r="D19" s="20">
        <f t="shared" si="7"/>
        <v>0</v>
      </c>
      <c r="E19" s="20"/>
      <c r="F19" s="20">
        <f t="shared" si="8"/>
        <v>0</v>
      </c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</row>
    <row r="20" spans="1:22" ht="11.25" customHeight="1" x14ac:dyDescent="0.2">
      <c r="A20" s="75"/>
      <c r="B20" s="21" t="s">
        <v>25</v>
      </c>
      <c r="C20" s="20">
        <f t="shared" si="6"/>
        <v>-5</v>
      </c>
      <c r="D20" s="20">
        <f t="shared" si="7"/>
        <v>-5</v>
      </c>
      <c r="E20" s="20"/>
      <c r="F20" s="20">
        <f t="shared" si="8"/>
        <v>-5</v>
      </c>
      <c r="G20" s="75"/>
      <c r="H20" s="75"/>
      <c r="I20" s="75"/>
      <c r="J20" s="75"/>
      <c r="K20" s="75"/>
      <c r="L20" s="75"/>
      <c r="M20" s="75"/>
      <c r="N20" s="75"/>
      <c r="O20" s="20">
        <v>-5</v>
      </c>
      <c r="P20" s="20"/>
      <c r="Q20" s="20"/>
      <c r="R20" s="20"/>
      <c r="S20" s="20"/>
      <c r="T20" s="20"/>
      <c r="U20" s="20"/>
      <c r="V20" s="20"/>
    </row>
    <row r="21" spans="1:22" ht="11.25" customHeight="1" x14ac:dyDescent="0.2">
      <c r="A21" s="75"/>
      <c r="B21" s="22" t="s">
        <v>38</v>
      </c>
      <c r="C21" s="20">
        <f t="shared" si="6"/>
        <v>0</v>
      </c>
      <c r="D21" s="20">
        <f t="shared" si="7"/>
        <v>0</v>
      </c>
      <c r="E21" s="20"/>
      <c r="F21" s="20">
        <f t="shared" si="8"/>
        <v>0</v>
      </c>
      <c r="G21" s="75"/>
      <c r="H21" s="75"/>
      <c r="I21" s="75"/>
      <c r="J21" s="75"/>
      <c r="K21" s="75"/>
      <c r="L21" s="75"/>
      <c r="M21" s="75"/>
      <c r="N21" s="75"/>
      <c r="O21" s="20"/>
      <c r="P21" s="20"/>
      <c r="Q21" s="20"/>
      <c r="R21" s="20"/>
      <c r="S21" s="20"/>
      <c r="T21" s="20"/>
      <c r="U21" s="20"/>
      <c r="V21" s="20"/>
    </row>
    <row r="22" spans="1:22" ht="11.25" customHeight="1" x14ac:dyDescent="0.2">
      <c r="A22" s="75"/>
      <c r="B22" s="22" t="s">
        <v>26</v>
      </c>
      <c r="C22" s="20">
        <f t="shared" si="6"/>
        <v>0</v>
      </c>
      <c r="D22" s="20">
        <f t="shared" si="7"/>
        <v>0</v>
      </c>
      <c r="E22" s="20">
        <f>E18+E19+E20+E21</f>
        <v>0</v>
      </c>
      <c r="F22" s="20">
        <f t="shared" si="8"/>
        <v>0</v>
      </c>
      <c r="G22" s="20">
        <f t="shared" ref="G22:V22" si="9">G18+G19+G20+G21</f>
        <v>0</v>
      </c>
      <c r="H22" s="20">
        <f t="shared" si="9"/>
        <v>0</v>
      </c>
      <c r="I22" s="20">
        <f t="shared" si="9"/>
        <v>0</v>
      </c>
      <c r="J22" s="20">
        <f t="shared" si="9"/>
        <v>0</v>
      </c>
      <c r="K22" s="20">
        <f t="shared" si="9"/>
        <v>0</v>
      </c>
      <c r="L22" s="20">
        <f t="shared" si="9"/>
        <v>0</v>
      </c>
      <c r="M22" s="20">
        <f t="shared" si="9"/>
        <v>0</v>
      </c>
      <c r="N22" s="20">
        <f t="shared" si="9"/>
        <v>0</v>
      </c>
      <c r="O22" s="20">
        <f t="shared" si="9"/>
        <v>0</v>
      </c>
      <c r="P22" s="20">
        <f t="shared" si="9"/>
        <v>0</v>
      </c>
      <c r="Q22" s="20">
        <f t="shared" si="9"/>
        <v>0</v>
      </c>
      <c r="R22" s="20">
        <f t="shared" si="9"/>
        <v>0</v>
      </c>
      <c r="S22" s="20">
        <f t="shared" si="9"/>
        <v>0</v>
      </c>
      <c r="T22" s="20">
        <f t="shared" si="9"/>
        <v>0</v>
      </c>
      <c r="U22" s="20">
        <f t="shared" si="9"/>
        <v>0</v>
      </c>
      <c r="V22" s="20">
        <f t="shared" si="9"/>
        <v>0</v>
      </c>
    </row>
    <row r="23" spans="1:22" ht="11.25" customHeight="1" x14ac:dyDescent="0.2">
      <c r="A23" s="75"/>
      <c r="B23" s="21" t="s">
        <v>27</v>
      </c>
      <c r="C23" s="20">
        <f t="shared" si="6"/>
        <v>0</v>
      </c>
      <c r="D23" s="20">
        <f t="shared" si="7"/>
        <v>0</v>
      </c>
      <c r="E23" s="20"/>
      <c r="F23" s="20">
        <f t="shared" si="8"/>
        <v>0</v>
      </c>
      <c r="G23" s="75"/>
      <c r="H23" s="75"/>
      <c r="I23" s="75"/>
      <c r="J23" s="75"/>
      <c r="K23" s="75"/>
      <c r="L23" s="75"/>
      <c r="M23" s="75"/>
      <c r="N23" s="75"/>
      <c r="O23" s="20"/>
      <c r="P23" s="75"/>
      <c r="Q23" s="20"/>
      <c r="R23" s="75"/>
      <c r="S23" s="75"/>
      <c r="T23" s="75"/>
      <c r="U23" s="75"/>
      <c r="V23" s="75"/>
    </row>
    <row r="24" spans="1:22" ht="11.25" customHeight="1" x14ac:dyDescent="0.2">
      <c r="A24" s="75"/>
      <c r="B24" s="21" t="s">
        <v>28</v>
      </c>
      <c r="C24" s="20">
        <f t="shared" ref="C24:V24" si="10">C23-C22</f>
        <v>0</v>
      </c>
      <c r="D24" s="20">
        <f>D23-D22</f>
        <v>0</v>
      </c>
      <c r="E24" s="20">
        <f t="shared" si="10"/>
        <v>0</v>
      </c>
      <c r="F24" s="20">
        <f>F23-F22</f>
        <v>0</v>
      </c>
      <c r="G24" s="20">
        <f t="shared" si="10"/>
        <v>0</v>
      </c>
      <c r="H24" s="20">
        <f t="shared" si="10"/>
        <v>0</v>
      </c>
      <c r="I24" s="20">
        <f t="shared" si="10"/>
        <v>0</v>
      </c>
      <c r="J24" s="20">
        <f t="shared" si="10"/>
        <v>0</v>
      </c>
      <c r="K24" s="20">
        <f t="shared" si="10"/>
        <v>0</v>
      </c>
      <c r="L24" s="20">
        <f t="shared" si="10"/>
        <v>0</v>
      </c>
      <c r="M24" s="20">
        <f t="shared" si="10"/>
        <v>0</v>
      </c>
      <c r="N24" s="20">
        <f t="shared" si="10"/>
        <v>0</v>
      </c>
      <c r="O24" s="20">
        <f>O23-O22</f>
        <v>0</v>
      </c>
      <c r="P24" s="20">
        <f t="shared" si="10"/>
        <v>0</v>
      </c>
      <c r="Q24" s="20">
        <f t="shared" si="10"/>
        <v>0</v>
      </c>
      <c r="R24" s="20">
        <f t="shared" si="10"/>
        <v>0</v>
      </c>
      <c r="S24" s="20">
        <f t="shared" si="10"/>
        <v>0</v>
      </c>
      <c r="T24" s="20">
        <f t="shared" si="10"/>
        <v>0</v>
      </c>
      <c r="U24" s="20">
        <f t="shared" si="10"/>
        <v>0</v>
      </c>
      <c r="V24" s="20">
        <f t="shared" si="10"/>
        <v>0</v>
      </c>
    </row>
    <row r="25" spans="1:22" ht="11.25" customHeight="1" x14ac:dyDescent="0.2">
      <c r="A25" s="75"/>
      <c r="B25" s="21" t="s">
        <v>29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ht="29.25" x14ac:dyDescent="0.2">
      <c r="A26" s="75"/>
      <c r="B26" s="16" t="s">
        <v>234</v>
      </c>
      <c r="C26" s="20"/>
      <c r="D26" s="20"/>
      <c r="E26" s="20"/>
      <c r="F26" s="20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</row>
    <row r="27" spans="1:22" ht="12" customHeight="1" x14ac:dyDescent="0.2">
      <c r="A27" s="75"/>
      <c r="B27" s="21" t="s">
        <v>23</v>
      </c>
      <c r="C27" s="20">
        <f t="shared" ref="C27:C32" si="11">D27+U27+V27</f>
        <v>5</v>
      </c>
      <c r="D27" s="20">
        <f t="shared" ref="D27:D32" si="12">E27+F27+P27+Q27+R27+S27+T27</f>
        <v>5</v>
      </c>
      <c r="E27" s="20"/>
      <c r="F27" s="20">
        <f t="shared" ref="F27:F32" si="13">G27+H27+I27+J27+K27+L27+M27+N27+O27</f>
        <v>5</v>
      </c>
      <c r="G27" s="75"/>
      <c r="H27" s="75"/>
      <c r="I27" s="75"/>
      <c r="J27" s="75"/>
      <c r="K27" s="75"/>
      <c r="L27" s="75"/>
      <c r="M27" s="75"/>
      <c r="N27" s="75"/>
      <c r="O27" s="20">
        <v>5</v>
      </c>
      <c r="P27" s="75"/>
      <c r="Q27" s="20"/>
      <c r="R27" s="75"/>
      <c r="S27" s="75"/>
      <c r="T27" s="20"/>
      <c r="U27" s="75"/>
      <c r="V27" s="75"/>
    </row>
    <row r="28" spans="1:22" ht="12" customHeight="1" x14ac:dyDescent="0.2">
      <c r="A28" s="75"/>
      <c r="B28" s="21" t="s">
        <v>24</v>
      </c>
      <c r="C28" s="20">
        <f t="shared" si="11"/>
        <v>0</v>
      </c>
      <c r="D28" s="20">
        <f t="shared" si="12"/>
        <v>0</v>
      </c>
      <c r="E28" s="20"/>
      <c r="F28" s="20">
        <f t="shared" si="13"/>
        <v>0</v>
      </c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</row>
    <row r="29" spans="1:22" ht="12" customHeight="1" x14ac:dyDescent="0.2">
      <c r="A29" s="75"/>
      <c r="B29" s="21" t="s">
        <v>25</v>
      </c>
      <c r="C29" s="20">
        <f t="shared" si="11"/>
        <v>-5</v>
      </c>
      <c r="D29" s="20">
        <f t="shared" si="12"/>
        <v>-5</v>
      </c>
      <c r="E29" s="20"/>
      <c r="F29" s="20">
        <f t="shared" si="13"/>
        <v>-5</v>
      </c>
      <c r="G29" s="75"/>
      <c r="H29" s="75"/>
      <c r="I29" s="75"/>
      <c r="J29" s="75"/>
      <c r="K29" s="75"/>
      <c r="L29" s="75"/>
      <c r="M29" s="75"/>
      <c r="N29" s="75"/>
      <c r="O29" s="20">
        <v>-5</v>
      </c>
      <c r="P29" s="75"/>
      <c r="Q29" s="75"/>
      <c r="R29" s="75"/>
      <c r="S29" s="75"/>
      <c r="T29" s="20"/>
      <c r="U29" s="75"/>
      <c r="V29" s="75"/>
    </row>
    <row r="30" spans="1:22" ht="12" customHeight="1" x14ac:dyDescent="0.2">
      <c r="A30" s="75"/>
      <c r="B30" s="22" t="s">
        <v>38</v>
      </c>
      <c r="C30" s="20">
        <f t="shared" si="11"/>
        <v>0</v>
      </c>
      <c r="D30" s="20">
        <f t="shared" si="12"/>
        <v>0</v>
      </c>
      <c r="E30" s="20"/>
      <c r="F30" s="20">
        <f t="shared" si="13"/>
        <v>0</v>
      </c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20"/>
      <c r="R30" s="75"/>
      <c r="S30" s="75"/>
      <c r="T30" s="75"/>
      <c r="U30" s="75"/>
      <c r="V30" s="75"/>
    </row>
    <row r="31" spans="1:22" ht="12" customHeight="1" x14ac:dyDescent="0.2">
      <c r="A31" s="75"/>
      <c r="B31" s="22" t="s">
        <v>26</v>
      </c>
      <c r="C31" s="20">
        <f t="shared" si="11"/>
        <v>0</v>
      </c>
      <c r="D31" s="20">
        <f t="shared" si="12"/>
        <v>0</v>
      </c>
      <c r="E31" s="20">
        <f>E27+E28+E29+E30</f>
        <v>0</v>
      </c>
      <c r="F31" s="20">
        <f t="shared" si="13"/>
        <v>0</v>
      </c>
      <c r="G31" s="20">
        <f t="shared" ref="G31:V31" si="14">G27+G28+G29+G30</f>
        <v>0</v>
      </c>
      <c r="H31" s="20">
        <f t="shared" si="14"/>
        <v>0</v>
      </c>
      <c r="I31" s="20">
        <f t="shared" si="14"/>
        <v>0</v>
      </c>
      <c r="J31" s="20">
        <f t="shared" si="14"/>
        <v>0</v>
      </c>
      <c r="K31" s="20">
        <f t="shared" si="14"/>
        <v>0</v>
      </c>
      <c r="L31" s="20">
        <f t="shared" si="14"/>
        <v>0</v>
      </c>
      <c r="M31" s="20">
        <f t="shared" si="14"/>
        <v>0</v>
      </c>
      <c r="N31" s="20">
        <f t="shared" si="14"/>
        <v>0</v>
      </c>
      <c r="O31" s="20">
        <f t="shared" si="14"/>
        <v>0</v>
      </c>
      <c r="P31" s="20">
        <f t="shared" si="14"/>
        <v>0</v>
      </c>
      <c r="Q31" s="20">
        <f t="shared" si="14"/>
        <v>0</v>
      </c>
      <c r="R31" s="20">
        <f t="shared" si="14"/>
        <v>0</v>
      </c>
      <c r="S31" s="20">
        <f t="shared" si="14"/>
        <v>0</v>
      </c>
      <c r="T31" s="20">
        <f t="shared" si="14"/>
        <v>0</v>
      </c>
      <c r="U31" s="20">
        <f t="shared" si="14"/>
        <v>0</v>
      </c>
      <c r="V31" s="20">
        <f t="shared" si="14"/>
        <v>0</v>
      </c>
    </row>
    <row r="32" spans="1:22" ht="12" customHeight="1" x14ac:dyDescent="0.2">
      <c r="A32" s="75"/>
      <c r="B32" s="21" t="s">
        <v>27</v>
      </c>
      <c r="C32" s="20">
        <f t="shared" si="11"/>
        <v>0</v>
      </c>
      <c r="D32" s="20">
        <f t="shared" si="12"/>
        <v>0</v>
      </c>
      <c r="E32" s="20"/>
      <c r="F32" s="20">
        <f t="shared" si="13"/>
        <v>0</v>
      </c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20"/>
      <c r="R32" s="75"/>
      <c r="S32" s="75"/>
      <c r="T32" s="20"/>
      <c r="U32" s="75"/>
      <c r="V32" s="75"/>
    </row>
    <row r="33" spans="1:22" ht="12" customHeight="1" x14ac:dyDescent="0.2">
      <c r="A33" s="75"/>
      <c r="B33" s="21" t="s">
        <v>28</v>
      </c>
      <c r="C33" s="20">
        <f t="shared" ref="C33:V33" si="15">C32-C31</f>
        <v>0</v>
      </c>
      <c r="D33" s="20">
        <f t="shared" si="15"/>
        <v>0</v>
      </c>
      <c r="E33" s="20">
        <f t="shared" si="15"/>
        <v>0</v>
      </c>
      <c r="F33" s="20">
        <f t="shared" si="15"/>
        <v>0</v>
      </c>
      <c r="G33" s="20">
        <f t="shared" si="15"/>
        <v>0</v>
      </c>
      <c r="H33" s="20">
        <f t="shared" si="15"/>
        <v>0</v>
      </c>
      <c r="I33" s="20">
        <f t="shared" si="15"/>
        <v>0</v>
      </c>
      <c r="J33" s="20">
        <f t="shared" si="15"/>
        <v>0</v>
      </c>
      <c r="K33" s="20">
        <f t="shared" si="15"/>
        <v>0</v>
      </c>
      <c r="L33" s="20">
        <f t="shared" si="15"/>
        <v>0</v>
      </c>
      <c r="M33" s="20">
        <f t="shared" si="15"/>
        <v>0</v>
      </c>
      <c r="N33" s="20">
        <f t="shared" si="15"/>
        <v>0</v>
      </c>
      <c r="O33" s="20">
        <f t="shared" si="15"/>
        <v>0</v>
      </c>
      <c r="P33" s="20">
        <f t="shared" si="15"/>
        <v>0</v>
      </c>
      <c r="Q33" s="20">
        <f t="shared" si="15"/>
        <v>0</v>
      </c>
      <c r="R33" s="20">
        <f t="shared" si="15"/>
        <v>0</v>
      </c>
      <c r="S33" s="20">
        <f t="shared" si="15"/>
        <v>0</v>
      </c>
      <c r="T33" s="20">
        <f t="shared" si="15"/>
        <v>0</v>
      </c>
      <c r="U33" s="20">
        <f t="shared" si="15"/>
        <v>0</v>
      </c>
      <c r="V33" s="20">
        <f t="shared" si="15"/>
        <v>0</v>
      </c>
    </row>
    <row r="34" spans="1:22" ht="12" customHeight="1" x14ac:dyDescent="0.2">
      <c r="A34" s="75"/>
      <c r="B34" s="21" t="s">
        <v>29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</sheetData>
  <mergeCells count="16">
    <mergeCell ref="Q3:Q5"/>
    <mergeCell ref="R3:R5"/>
    <mergeCell ref="S3:S5"/>
    <mergeCell ref="T3:T5"/>
    <mergeCell ref="F4:F5"/>
    <mergeCell ref="G4:O4"/>
    <mergeCell ref="A2:A6"/>
    <mergeCell ref="B2:B6"/>
    <mergeCell ref="C2:C5"/>
    <mergeCell ref="D2:T2"/>
    <mergeCell ref="U2:U5"/>
    <mergeCell ref="V2:V5"/>
    <mergeCell ref="D3:D5"/>
    <mergeCell ref="E3:E5"/>
    <mergeCell ref="F3:O3"/>
    <mergeCell ref="P3:P5"/>
  </mergeCells>
  <pageMargins left="0.17" right="0.2" top="0.11" bottom="0.16" header="0.11" footer="0.16"/>
  <pageSetup paperSize="9" orientation="landscape" verticalDpi="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34"/>
  <sheetViews>
    <sheetView showZeros="0" zoomScale="110" zoomScaleNormal="110" workbookViewId="0">
      <pane ySplit="6" topLeftCell="A19" activePane="bottomLeft" state="frozen"/>
      <selection activeCell="C35" sqref="C35"/>
      <selection pane="bottomLeft" activeCell="C35" sqref="C35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9" width="4.140625" style="19" customWidth="1"/>
    <col min="20" max="20" width="5.7109375" style="19" customWidth="1"/>
    <col min="21" max="22" width="4.42578125" style="19" customWidth="1"/>
    <col min="23" max="23" width="0.140625" style="19" customWidth="1"/>
    <col min="24" max="16384" width="9.140625" style="18"/>
  </cols>
  <sheetData>
    <row r="1" spans="1:23" ht="11.25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50</v>
      </c>
    </row>
    <row r="2" spans="1:23" ht="12.7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3.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3.5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37" t="s">
        <v>3</v>
      </c>
      <c r="H5" s="37" t="s">
        <v>4</v>
      </c>
      <c r="I5" s="37" t="s">
        <v>5</v>
      </c>
      <c r="J5" s="37" t="s">
        <v>6</v>
      </c>
      <c r="K5" s="37" t="s">
        <v>7</v>
      </c>
      <c r="L5" s="37" t="s">
        <v>8</v>
      </c>
      <c r="M5" s="37" t="s">
        <v>9</v>
      </c>
      <c r="N5" s="37" t="s">
        <v>52</v>
      </c>
      <c r="O5" s="37" t="s">
        <v>10</v>
      </c>
      <c r="P5" s="111"/>
      <c r="Q5" s="111"/>
      <c r="R5" s="111"/>
      <c r="S5" s="111"/>
      <c r="T5" s="111"/>
      <c r="U5" s="111"/>
      <c r="V5" s="111"/>
    </row>
    <row r="6" spans="1:23" x14ac:dyDescent="0.2">
      <c r="A6" s="110"/>
      <c r="B6" s="110"/>
      <c r="C6" s="38">
        <v>1</v>
      </c>
      <c r="D6" s="38">
        <v>2</v>
      </c>
      <c r="E6" s="38">
        <v>21</v>
      </c>
      <c r="F6" s="38">
        <v>22</v>
      </c>
      <c r="G6" s="38">
        <v>221</v>
      </c>
      <c r="H6" s="38">
        <v>222</v>
      </c>
      <c r="I6" s="38">
        <v>223</v>
      </c>
      <c r="J6" s="38">
        <v>224</v>
      </c>
      <c r="K6" s="38">
        <v>225</v>
      </c>
      <c r="L6" s="38">
        <v>226</v>
      </c>
      <c r="M6" s="38">
        <v>227</v>
      </c>
      <c r="N6" s="38">
        <v>228</v>
      </c>
      <c r="O6" s="38">
        <v>229</v>
      </c>
      <c r="P6" s="38">
        <v>23</v>
      </c>
      <c r="Q6" s="38">
        <v>24</v>
      </c>
      <c r="R6" s="38">
        <v>25</v>
      </c>
      <c r="S6" s="38">
        <v>26</v>
      </c>
      <c r="T6" s="38">
        <v>27</v>
      </c>
      <c r="U6" s="38">
        <v>28</v>
      </c>
      <c r="V6" s="38">
        <v>29</v>
      </c>
      <c r="W6" s="18"/>
    </row>
    <row r="7" spans="1:23" ht="12.75" customHeight="1" x14ac:dyDescent="0.2">
      <c r="A7" s="38">
        <v>1</v>
      </c>
      <c r="B7" s="38">
        <v>2</v>
      </c>
      <c r="C7" s="38">
        <v>4</v>
      </c>
      <c r="D7" s="38">
        <v>5</v>
      </c>
      <c r="E7" s="38">
        <v>6</v>
      </c>
      <c r="F7" s="38">
        <v>7</v>
      </c>
      <c r="G7" s="38">
        <v>8</v>
      </c>
      <c r="H7" s="38">
        <v>9</v>
      </c>
      <c r="I7" s="38">
        <v>10</v>
      </c>
      <c r="J7" s="38">
        <v>11</v>
      </c>
      <c r="K7" s="38">
        <v>12</v>
      </c>
      <c r="L7" s="38">
        <v>13</v>
      </c>
      <c r="M7" s="38">
        <v>14</v>
      </c>
      <c r="N7" s="38">
        <v>15</v>
      </c>
      <c r="O7" s="38">
        <v>16</v>
      </c>
      <c r="P7" s="38">
        <v>17</v>
      </c>
      <c r="Q7" s="38">
        <v>18</v>
      </c>
      <c r="R7" s="38">
        <v>19</v>
      </c>
      <c r="S7" s="38">
        <v>20</v>
      </c>
      <c r="T7" s="38">
        <v>21</v>
      </c>
      <c r="U7" s="38">
        <v>22</v>
      </c>
      <c r="V7" s="38">
        <v>23</v>
      </c>
    </row>
    <row r="8" spans="1:23" ht="24" customHeight="1" x14ac:dyDescent="0.2">
      <c r="A8" s="75">
        <v>2.2999999999999998</v>
      </c>
      <c r="B8" s="16" t="s">
        <v>137</v>
      </c>
      <c r="C8" s="20"/>
      <c r="D8" s="20"/>
      <c r="E8" s="20"/>
      <c r="F8" s="20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</row>
    <row r="9" spans="1:23" ht="12.75" customHeight="1" x14ac:dyDescent="0.2">
      <c r="A9" s="75"/>
      <c r="B9" s="21" t="s">
        <v>23</v>
      </c>
      <c r="C9" s="20">
        <f t="shared" ref="C9:C14" si="0">D9+U9+V9</f>
        <v>0</v>
      </c>
      <c r="D9" s="20">
        <f t="shared" ref="D9:D14" si="1">E9+F9+P9+Q9+R9+S9+T9</f>
        <v>0</v>
      </c>
      <c r="E9" s="20">
        <f>E18+E27</f>
        <v>0</v>
      </c>
      <c r="F9" s="20">
        <f t="shared" ref="F9:F14" si="2">G9+H9+I9+J9+K9+L9+M9+N9+O9</f>
        <v>0</v>
      </c>
      <c r="G9" s="20">
        <f t="shared" ref="G9:V9" si="3">G18+G27</f>
        <v>0</v>
      </c>
      <c r="H9" s="20">
        <f t="shared" si="3"/>
        <v>0</v>
      </c>
      <c r="I9" s="20">
        <f t="shared" si="3"/>
        <v>0</v>
      </c>
      <c r="J9" s="20">
        <f t="shared" si="3"/>
        <v>0</v>
      </c>
      <c r="K9" s="20">
        <f t="shared" si="3"/>
        <v>0</v>
      </c>
      <c r="L9" s="20">
        <f t="shared" si="3"/>
        <v>0</v>
      </c>
      <c r="M9" s="20">
        <f t="shared" si="3"/>
        <v>0</v>
      </c>
      <c r="N9" s="20">
        <f t="shared" si="3"/>
        <v>0</v>
      </c>
      <c r="O9" s="20">
        <f t="shared" si="3"/>
        <v>0</v>
      </c>
      <c r="P9" s="20">
        <f t="shared" si="3"/>
        <v>0</v>
      </c>
      <c r="Q9" s="20">
        <f t="shared" si="3"/>
        <v>0</v>
      </c>
      <c r="R9" s="20">
        <f t="shared" si="3"/>
        <v>0</v>
      </c>
      <c r="S9" s="20">
        <f t="shared" si="3"/>
        <v>0</v>
      </c>
      <c r="T9" s="20">
        <f t="shared" si="3"/>
        <v>0</v>
      </c>
      <c r="U9" s="20">
        <f t="shared" si="3"/>
        <v>0</v>
      </c>
      <c r="V9" s="20">
        <f t="shared" si="3"/>
        <v>0</v>
      </c>
    </row>
    <row r="10" spans="1:23" ht="12.75" customHeight="1" x14ac:dyDescent="0.2">
      <c r="A10" s="75"/>
      <c r="B10" s="21" t="s">
        <v>24</v>
      </c>
      <c r="C10" s="20">
        <f t="shared" si="0"/>
        <v>0</v>
      </c>
      <c r="D10" s="20">
        <f t="shared" si="1"/>
        <v>0</v>
      </c>
      <c r="E10" s="20">
        <f>E19+E28</f>
        <v>0</v>
      </c>
      <c r="F10" s="20">
        <f t="shared" si="2"/>
        <v>0</v>
      </c>
      <c r="G10" s="20">
        <f t="shared" ref="G10:V10" si="4">G19+G28</f>
        <v>0</v>
      </c>
      <c r="H10" s="20">
        <f t="shared" si="4"/>
        <v>0</v>
      </c>
      <c r="I10" s="20">
        <f t="shared" si="4"/>
        <v>0</v>
      </c>
      <c r="J10" s="20">
        <f t="shared" si="4"/>
        <v>0</v>
      </c>
      <c r="K10" s="20">
        <f t="shared" si="4"/>
        <v>0</v>
      </c>
      <c r="L10" s="20">
        <f t="shared" si="4"/>
        <v>0</v>
      </c>
      <c r="M10" s="20">
        <f t="shared" si="4"/>
        <v>0</v>
      </c>
      <c r="N10" s="20">
        <f t="shared" si="4"/>
        <v>0</v>
      </c>
      <c r="O10" s="20">
        <f t="shared" si="4"/>
        <v>0</v>
      </c>
      <c r="P10" s="20">
        <f t="shared" si="4"/>
        <v>0</v>
      </c>
      <c r="Q10" s="20">
        <f t="shared" si="4"/>
        <v>0</v>
      </c>
      <c r="R10" s="20">
        <f t="shared" si="4"/>
        <v>0</v>
      </c>
      <c r="S10" s="20">
        <f t="shared" si="4"/>
        <v>0</v>
      </c>
      <c r="T10" s="20">
        <f t="shared" si="4"/>
        <v>0</v>
      </c>
      <c r="U10" s="20">
        <f t="shared" si="4"/>
        <v>0</v>
      </c>
      <c r="V10" s="20">
        <f t="shared" si="4"/>
        <v>0</v>
      </c>
    </row>
    <row r="11" spans="1:23" ht="12.75" customHeight="1" x14ac:dyDescent="0.2">
      <c r="A11" s="75"/>
      <c r="B11" s="21" t="s">
        <v>25</v>
      </c>
      <c r="C11" s="20">
        <f t="shared" si="0"/>
        <v>310</v>
      </c>
      <c r="D11" s="20">
        <f t="shared" si="1"/>
        <v>0</v>
      </c>
      <c r="E11" s="20">
        <f>E20+E29</f>
        <v>0</v>
      </c>
      <c r="F11" s="20">
        <f t="shared" si="2"/>
        <v>0</v>
      </c>
      <c r="G11" s="20">
        <f t="shared" ref="G11:V11" si="5">G20+G29</f>
        <v>0</v>
      </c>
      <c r="H11" s="20">
        <f t="shared" si="5"/>
        <v>0</v>
      </c>
      <c r="I11" s="20">
        <f t="shared" si="5"/>
        <v>0</v>
      </c>
      <c r="J11" s="20">
        <f t="shared" si="5"/>
        <v>0</v>
      </c>
      <c r="K11" s="20">
        <f t="shared" si="5"/>
        <v>0</v>
      </c>
      <c r="L11" s="20">
        <f t="shared" si="5"/>
        <v>0</v>
      </c>
      <c r="M11" s="20">
        <f t="shared" si="5"/>
        <v>0</v>
      </c>
      <c r="N11" s="20">
        <f t="shared" si="5"/>
        <v>0</v>
      </c>
      <c r="O11" s="20">
        <f t="shared" si="5"/>
        <v>0</v>
      </c>
      <c r="P11" s="20">
        <f t="shared" si="5"/>
        <v>0</v>
      </c>
      <c r="Q11" s="20">
        <f t="shared" si="5"/>
        <v>0</v>
      </c>
      <c r="R11" s="20">
        <f t="shared" si="5"/>
        <v>0</v>
      </c>
      <c r="S11" s="20">
        <f t="shared" si="5"/>
        <v>0</v>
      </c>
      <c r="T11" s="20">
        <f t="shared" si="5"/>
        <v>0</v>
      </c>
      <c r="U11" s="20">
        <f t="shared" si="5"/>
        <v>310</v>
      </c>
      <c r="V11" s="20">
        <f t="shared" si="5"/>
        <v>0</v>
      </c>
    </row>
    <row r="12" spans="1:23" ht="12.75" customHeight="1" x14ac:dyDescent="0.2">
      <c r="A12" s="75"/>
      <c r="B12" s="22" t="s">
        <v>38</v>
      </c>
      <c r="C12" s="20">
        <f t="shared" si="0"/>
        <v>0</v>
      </c>
      <c r="D12" s="20">
        <f t="shared" si="1"/>
        <v>0</v>
      </c>
      <c r="E12" s="20">
        <f>E21+E30</f>
        <v>0</v>
      </c>
      <c r="F12" s="20">
        <f t="shared" si="2"/>
        <v>0</v>
      </c>
      <c r="G12" s="20">
        <f t="shared" ref="G12:V12" si="6">G21+G30</f>
        <v>0</v>
      </c>
      <c r="H12" s="20">
        <f t="shared" si="6"/>
        <v>0</v>
      </c>
      <c r="I12" s="20">
        <f t="shared" si="6"/>
        <v>0</v>
      </c>
      <c r="J12" s="20">
        <f t="shared" si="6"/>
        <v>0</v>
      </c>
      <c r="K12" s="20">
        <f t="shared" si="6"/>
        <v>0</v>
      </c>
      <c r="L12" s="20">
        <f t="shared" si="6"/>
        <v>0</v>
      </c>
      <c r="M12" s="20">
        <f t="shared" si="6"/>
        <v>0</v>
      </c>
      <c r="N12" s="20">
        <f t="shared" si="6"/>
        <v>0</v>
      </c>
      <c r="O12" s="20">
        <f t="shared" si="6"/>
        <v>0</v>
      </c>
      <c r="P12" s="20">
        <f t="shared" si="6"/>
        <v>0</v>
      </c>
      <c r="Q12" s="20">
        <f t="shared" si="6"/>
        <v>0</v>
      </c>
      <c r="R12" s="20">
        <f t="shared" si="6"/>
        <v>0</v>
      </c>
      <c r="S12" s="20">
        <f t="shared" si="6"/>
        <v>0</v>
      </c>
      <c r="T12" s="20">
        <f t="shared" si="6"/>
        <v>0</v>
      </c>
      <c r="U12" s="20">
        <f t="shared" si="6"/>
        <v>0</v>
      </c>
      <c r="V12" s="20">
        <f t="shared" si="6"/>
        <v>0</v>
      </c>
    </row>
    <row r="13" spans="1:23" ht="12.75" customHeight="1" x14ac:dyDescent="0.2">
      <c r="A13" s="75"/>
      <c r="B13" s="22" t="s">
        <v>26</v>
      </c>
      <c r="C13" s="20">
        <f t="shared" si="0"/>
        <v>310</v>
      </c>
      <c r="D13" s="20">
        <f t="shared" si="1"/>
        <v>0</v>
      </c>
      <c r="E13" s="20">
        <f>E9+E10+E11+E12</f>
        <v>0</v>
      </c>
      <c r="F13" s="20">
        <f t="shared" si="2"/>
        <v>0</v>
      </c>
      <c r="G13" s="20">
        <f t="shared" ref="G13:V13" si="7">G9+G10+G11+G12</f>
        <v>0</v>
      </c>
      <c r="H13" s="20">
        <f t="shared" si="7"/>
        <v>0</v>
      </c>
      <c r="I13" s="20">
        <f t="shared" si="7"/>
        <v>0</v>
      </c>
      <c r="J13" s="20">
        <f t="shared" si="7"/>
        <v>0</v>
      </c>
      <c r="K13" s="20">
        <f t="shared" si="7"/>
        <v>0</v>
      </c>
      <c r="L13" s="20">
        <f t="shared" si="7"/>
        <v>0</v>
      </c>
      <c r="M13" s="20">
        <f t="shared" si="7"/>
        <v>0</v>
      </c>
      <c r="N13" s="20">
        <f t="shared" si="7"/>
        <v>0</v>
      </c>
      <c r="O13" s="20">
        <f t="shared" si="7"/>
        <v>0</v>
      </c>
      <c r="P13" s="20">
        <f t="shared" si="7"/>
        <v>0</v>
      </c>
      <c r="Q13" s="20">
        <f t="shared" si="7"/>
        <v>0</v>
      </c>
      <c r="R13" s="20">
        <f t="shared" si="7"/>
        <v>0</v>
      </c>
      <c r="S13" s="20">
        <f t="shared" si="7"/>
        <v>0</v>
      </c>
      <c r="T13" s="20">
        <f t="shared" si="7"/>
        <v>0</v>
      </c>
      <c r="U13" s="20">
        <f t="shared" si="7"/>
        <v>310</v>
      </c>
      <c r="V13" s="20">
        <f t="shared" si="7"/>
        <v>0</v>
      </c>
    </row>
    <row r="14" spans="1:23" ht="12.75" customHeight="1" x14ac:dyDescent="0.2">
      <c r="A14" s="75"/>
      <c r="B14" s="21" t="s">
        <v>27</v>
      </c>
      <c r="C14" s="20">
        <f t="shared" si="0"/>
        <v>263.7</v>
      </c>
      <c r="D14" s="20">
        <f t="shared" si="1"/>
        <v>0</v>
      </c>
      <c r="E14" s="20">
        <f>E23+E32</f>
        <v>0</v>
      </c>
      <c r="F14" s="20">
        <f t="shared" si="2"/>
        <v>0</v>
      </c>
      <c r="G14" s="20">
        <f t="shared" ref="G14:V14" si="8">G23+G32</f>
        <v>0</v>
      </c>
      <c r="H14" s="20">
        <f t="shared" si="8"/>
        <v>0</v>
      </c>
      <c r="I14" s="20">
        <f t="shared" si="8"/>
        <v>0</v>
      </c>
      <c r="J14" s="20">
        <f t="shared" si="8"/>
        <v>0</v>
      </c>
      <c r="K14" s="20">
        <f t="shared" si="8"/>
        <v>0</v>
      </c>
      <c r="L14" s="20">
        <f t="shared" si="8"/>
        <v>0</v>
      </c>
      <c r="M14" s="20">
        <f t="shared" si="8"/>
        <v>0</v>
      </c>
      <c r="N14" s="20">
        <f t="shared" si="8"/>
        <v>0</v>
      </c>
      <c r="O14" s="20">
        <f t="shared" si="8"/>
        <v>0</v>
      </c>
      <c r="P14" s="20">
        <f t="shared" si="8"/>
        <v>0</v>
      </c>
      <c r="Q14" s="20">
        <f t="shared" si="8"/>
        <v>0</v>
      </c>
      <c r="R14" s="20">
        <f t="shared" si="8"/>
        <v>0</v>
      </c>
      <c r="S14" s="20">
        <f t="shared" si="8"/>
        <v>0</v>
      </c>
      <c r="T14" s="20">
        <f t="shared" si="8"/>
        <v>0</v>
      </c>
      <c r="U14" s="20">
        <f t="shared" si="8"/>
        <v>263.7</v>
      </c>
      <c r="V14" s="20">
        <f t="shared" si="8"/>
        <v>0</v>
      </c>
    </row>
    <row r="15" spans="1:23" ht="12" customHeight="1" x14ac:dyDescent="0.2">
      <c r="A15" s="75"/>
      <c r="B15" s="21" t="s">
        <v>28</v>
      </c>
      <c r="C15" s="20">
        <f t="shared" ref="C15:V15" si="9">C14-C13</f>
        <v>-46.300000000000011</v>
      </c>
      <c r="D15" s="20">
        <f t="shared" si="9"/>
        <v>0</v>
      </c>
      <c r="E15" s="20">
        <f t="shared" si="9"/>
        <v>0</v>
      </c>
      <c r="F15" s="20">
        <f t="shared" si="9"/>
        <v>0</v>
      </c>
      <c r="G15" s="20">
        <f t="shared" si="9"/>
        <v>0</v>
      </c>
      <c r="H15" s="20">
        <f t="shared" si="9"/>
        <v>0</v>
      </c>
      <c r="I15" s="20">
        <f t="shared" si="9"/>
        <v>0</v>
      </c>
      <c r="J15" s="20">
        <f t="shared" si="9"/>
        <v>0</v>
      </c>
      <c r="K15" s="20">
        <f t="shared" si="9"/>
        <v>0</v>
      </c>
      <c r="L15" s="20">
        <f t="shared" si="9"/>
        <v>0</v>
      </c>
      <c r="M15" s="20">
        <f t="shared" si="9"/>
        <v>0</v>
      </c>
      <c r="N15" s="20">
        <f t="shared" si="9"/>
        <v>0</v>
      </c>
      <c r="O15" s="20">
        <f t="shared" si="9"/>
        <v>0</v>
      </c>
      <c r="P15" s="20">
        <f t="shared" si="9"/>
        <v>0</v>
      </c>
      <c r="Q15" s="20">
        <f t="shared" si="9"/>
        <v>0</v>
      </c>
      <c r="R15" s="20">
        <f t="shared" si="9"/>
        <v>0</v>
      </c>
      <c r="S15" s="20">
        <f t="shared" si="9"/>
        <v>0</v>
      </c>
      <c r="T15" s="20">
        <f t="shared" si="9"/>
        <v>0</v>
      </c>
      <c r="U15" s="20">
        <f t="shared" si="9"/>
        <v>-46.300000000000011</v>
      </c>
      <c r="V15" s="20">
        <f t="shared" si="9"/>
        <v>0</v>
      </c>
    </row>
    <row r="16" spans="1:23" ht="12" customHeight="1" x14ac:dyDescent="0.2">
      <c r="A16" s="75"/>
      <c r="B16" s="21" t="s">
        <v>29</v>
      </c>
      <c r="C16" s="20">
        <f>C14/C13*100</f>
        <v>85.064516129032256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>
        <f>U14/U13*100</f>
        <v>85.064516129032256</v>
      </c>
      <c r="V16" s="20"/>
    </row>
    <row r="17" spans="1:22" ht="39" x14ac:dyDescent="0.2">
      <c r="A17" s="75"/>
      <c r="B17" s="16" t="s">
        <v>138</v>
      </c>
      <c r="C17" s="20"/>
      <c r="D17" s="20"/>
      <c r="E17" s="20"/>
      <c r="F17" s="20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</row>
    <row r="18" spans="1:22" ht="13.5" customHeight="1" x14ac:dyDescent="0.2">
      <c r="A18" s="75"/>
      <c r="B18" s="21" t="s">
        <v>23</v>
      </c>
      <c r="C18" s="20">
        <f t="shared" ref="C18:C23" si="10">D18+U18+V18</f>
        <v>0</v>
      </c>
      <c r="D18" s="20">
        <f t="shared" ref="D18:D23" si="11">E18+F18+P18+Q18+R18+S18+T18</f>
        <v>0</v>
      </c>
      <c r="E18" s="20"/>
      <c r="F18" s="20">
        <f t="shared" ref="F18:F23" si="12">G18+H18+I18+J18+K18+L18+M18+N18+O18</f>
        <v>0</v>
      </c>
      <c r="G18" s="75"/>
      <c r="H18" s="75"/>
      <c r="I18" s="75"/>
      <c r="J18" s="75"/>
      <c r="K18" s="75"/>
      <c r="L18" s="75"/>
      <c r="M18" s="75"/>
      <c r="N18" s="75"/>
      <c r="O18" s="20"/>
      <c r="P18" s="75"/>
      <c r="Q18" s="20"/>
      <c r="R18" s="75"/>
      <c r="S18" s="75"/>
      <c r="T18" s="20"/>
      <c r="U18" s="75"/>
      <c r="V18" s="75"/>
    </row>
    <row r="19" spans="1:22" ht="13.5" customHeight="1" x14ac:dyDescent="0.2">
      <c r="A19" s="75"/>
      <c r="B19" s="21" t="s">
        <v>24</v>
      </c>
      <c r="C19" s="20">
        <f t="shared" si="10"/>
        <v>0</v>
      </c>
      <c r="D19" s="20">
        <f t="shared" si="11"/>
        <v>0</v>
      </c>
      <c r="E19" s="20"/>
      <c r="F19" s="20">
        <f t="shared" si="12"/>
        <v>0</v>
      </c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</row>
    <row r="20" spans="1:22" ht="13.5" customHeight="1" x14ac:dyDescent="0.2">
      <c r="A20" s="75"/>
      <c r="B20" s="21" t="s">
        <v>25</v>
      </c>
      <c r="C20" s="20">
        <f t="shared" si="10"/>
        <v>25</v>
      </c>
      <c r="D20" s="20">
        <f t="shared" si="11"/>
        <v>0</v>
      </c>
      <c r="E20" s="20"/>
      <c r="F20" s="20">
        <f t="shared" si="12"/>
        <v>0</v>
      </c>
      <c r="G20" s="75"/>
      <c r="H20" s="75"/>
      <c r="I20" s="75"/>
      <c r="J20" s="75"/>
      <c r="K20" s="75"/>
      <c r="L20" s="75"/>
      <c r="M20" s="75"/>
      <c r="N20" s="75"/>
      <c r="O20" s="20"/>
      <c r="P20" s="75"/>
      <c r="Q20" s="75"/>
      <c r="R20" s="75"/>
      <c r="S20" s="75"/>
      <c r="T20" s="75"/>
      <c r="U20" s="20">
        <v>25</v>
      </c>
      <c r="V20" s="75"/>
    </row>
    <row r="21" spans="1:22" ht="13.5" customHeight="1" x14ac:dyDescent="0.2">
      <c r="A21" s="75"/>
      <c r="B21" s="22" t="s">
        <v>38</v>
      </c>
      <c r="C21" s="20">
        <f t="shared" si="10"/>
        <v>0</v>
      </c>
      <c r="D21" s="20">
        <f t="shared" si="11"/>
        <v>0</v>
      </c>
      <c r="E21" s="20"/>
      <c r="F21" s="20">
        <f t="shared" si="12"/>
        <v>0</v>
      </c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</row>
    <row r="22" spans="1:22" ht="13.5" customHeight="1" x14ac:dyDescent="0.2">
      <c r="A22" s="75"/>
      <c r="B22" s="22" t="s">
        <v>26</v>
      </c>
      <c r="C22" s="20">
        <f t="shared" si="10"/>
        <v>25</v>
      </c>
      <c r="D22" s="20">
        <f t="shared" si="11"/>
        <v>0</v>
      </c>
      <c r="E22" s="20">
        <f>E18+E19+E20+E21</f>
        <v>0</v>
      </c>
      <c r="F22" s="20">
        <f t="shared" si="12"/>
        <v>0</v>
      </c>
      <c r="G22" s="20">
        <f t="shared" ref="G22:V22" si="13">G18+G19+G20+G21</f>
        <v>0</v>
      </c>
      <c r="H22" s="20">
        <f t="shared" si="13"/>
        <v>0</v>
      </c>
      <c r="I22" s="20">
        <f t="shared" si="13"/>
        <v>0</v>
      </c>
      <c r="J22" s="20">
        <f t="shared" si="13"/>
        <v>0</v>
      </c>
      <c r="K22" s="20">
        <f t="shared" si="13"/>
        <v>0</v>
      </c>
      <c r="L22" s="20">
        <f t="shared" si="13"/>
        <v>0</v>
      </c>
      <c r="M22" s="20">
        <f t="shared" si="13"/>
        <v>0</v>
      </c>
      <c r="N22" s="20">
        <f t="shared" si="13"/>
        <v>0</v>
      </c>
      <c r="O22" s="20">
        <f t="shared" si="13"/>
        <v>0</v>
      </c>
      <c r="P22" s="20">
        <f t="shared" si="13"/>
        <v>0</v>
      </c>
      <c r="Q22" s="20">
        <f t="shared" si="13"/>
        <v>0</v>
      </c>
      <c r="R22" s="20">
        <f t="shared" si="13"/>
        <v>0</v>
      </c>
      <c r="S22" s="20">
        <f t="shared" si="13"/>
        <v>0</v>
      </c>
      <c r="T22" s="20">
        <f t="shared" si="13"/>
        <v>0</v>
      </c>
      <c r="U22" s="20">
        <f t="shared" si="13"/>
        <v>25</v>
      </c>
      <c r="V22" s="20">
        <f t="shared" si="13"/>
        <v>0</v>
      </c>
    </row>
    <row r="23" spans="1:22" ht="13.5" customHeight="1" x14ac:dyDescent="0.2">
      <c r="A23" s="75"/>
      <c r="B23" s="21" t="s">
        <v>27</v>
      </c>
      <c r="C23" s="20">
        <f t="shared" si="10"/>
        <v>0</v>
      </c>
      <c r="D23" s="20">
        <f t="shared" si="11"/>
        <v>0</v>
      </c>
      <c r="E23" s="20"/>
      <c r="F23" s="20">
        <f t="shared" si="12"/>
        <v>0</v>
      </c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20"/>
      <c r="R23" s="75"/>
      <c r="S23" s="75"/>
      <c r="T23" s="75"/>
      <c r="U23" s="75"/>
      <c r="V23" s="75"/>
    </row>
    <row r="24" spans="1:22" ht="12" customHeight="1" x14ac:dyDescent="0.2">
      <c r="A24" s="75"/>
      <c r="B24" s="21" t="s">
        <v>28</v>
      </c>
      <c r="C24" s="20">
        <f t="shared" ref="C24:V24" si="14">C23-C22</f>
        <v>-25</v>
      </c>
      <c r="D24" s="20">
        <f t="shared" si="14"/>
        <v>0</v>
      </c>
      <c r="E24" s="20">
        <f t="shared" si="14"/>
        <v>0</v>
      </c>
      <c r="F24" s="20">
        <f t="shared" si="14"/>
        <v>0</v>
      </c>
      <c r="G24" s="20">
        <f t="shared" si="14"/>
        <v>0</v>
      </c>
      <c r="H24" s="20">
        <f t="shared" si="14"/>
        <v>0</v>
      </c>
      <c r="I24" s="20">
        <f t="shared" si="14"/>
        <v>0</v>
      </c>
      <c r="J24" s="20">
        <f t="shared" si="14"/>
        <v>0</v>
      </c>
      <c r="K24" s="20">
        <f t="shared" si="14"/>
        <v>0</v>
      </c>
      <c r="L24" s="20">
        <f t="shared" si="14"/>
        <v>0</v>
      </c>
      <c r="M24" s="20">
        <f t="shared" si="14"/>
        <v>0</v>
      </c>
      <c r="N24" s="20">
        <f t="shared" si="14"/>
        <v>0</v>
      </c>
      <c r="O24" s="20">
        <f t="shared" si="14"/>
        <v>0</v>
      </c>
      <c r="P24" s="20">
        <f t="shared" si="14"/>
        <v>0</v>
      </c>
      <c r="Q24" s="20">
        <f t="shared" si="14"/>
        <v>0</v>
      </c>
      <c r="R24" s="20">
        <f t="shared" si="14"/>
        <v>0</v>
      </c>
      <c r="S24" s="20">
        <f t="shared" si="14"/>
        <v>0</v>
      </c>
      <c r="T24" s="20">
        <f t="shared" si="14"/>
        <v>0</v>
      </c>
      <c r="U24" s="20">
        <f t="shared" si="14"/>
        <v>-25</v>
      </c>
      <c r="V24" s="20">
        <f t="shared" si="14"/>
        <v>0</v>
      </c>
    </row>
    <row r="25" spans="1:22" ht="12" customHeight="1" x14ac:dyDescent="0.2">
      <c r="A25" s="75"/>
      <c r="B25" s="21" t="s">
        <v>29</v>
      </c>
      <c r="C25" s="20">
        <f>C23/C22*100</f>
        <v>0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ht="29.25" x14ac:dyDescent="0.2">
      <c r="A26" s="38"/>
      <c r="B26" s="16" t="s">
        <v>235</v>
      </c>
      <c r="C26" s="20"/>
      <c r="D26" s="20"/>
      <c r="E26" s="20"/>
      <c r="F26" s="20"/>
      <c r="G26" s="37"/>
      <c r="H26" s="37"/>
      <c r="I26" s="37"/>
      <c r="J26" s="37"/>
      <c r="K26" s="37"/>
      <c r="L26" s="37"/>
      <c r="M26" s="37"/>
      <c r="N26" s="37"/>
      <c r="O26" s="51"/>
      <c r="P26" s="37"/>
      <c r="Q26" s="37"/>
      <c r="R26" s="37"/>
      <c r="S26" s="37"/>
      <c r="T26" s="37"/>
      <c r="U26" s="37"/>
      <c r="V26" s="37"/>
    </row>
    <row r="27" spans="1:22" ht="12.75" customHeight="1" x14ac:dyDescent="0.2">
      <c r="A27" s="38"/>
      <c r="B27" s="21" t="s">
        <v>23</v>
      </c>
      <c r="C27" s="20">
        <f t="shared" ref="C27:C32" si="15">D27+U27+V27</f>
        <v>0</v>
      </c>
      <c r="D27" s="20">
        <f t="shared" ref="D27:D32" si="16">E27+F27+P27+Q27+R27+S27+T27</f>
        <v>0</v>
      </c>
      <c r="E27" s="20"/>
      <c r="F27" s="20">
        <f t="shared" ref="F27:F32" si="17">G27+H27+I27+J27+K27+L27+M27+N27+O27</f>
        <v>0</v>
      </c>
      <c r="G27" s="38"/>
      <c r="H27" s="38"/>
      <c r="I27" s="38"/>
      <c r="J27" s="38"/>
      <c r="K27" s="38"/>
      <c r="L27" s="38"/>
      <c r="M27" s="38"/>
      <c r="N27" s="38"/>
      <c r="O27" s="20"/>
      <c r="P27" s="38"/>
      <c r="Q27" s="20"/>
      <c r="R27" s="38"/>
      <c r="S27" s="38"/>
      <c r="T27" s="20"/>
      <c r="U27" s="38"/>
      <c r="V27" s="38"/>
    </row>
    <row r="28" spans="1:22" ht="12.75" customHeight="1" x14ac:dyDescent="0.2">
      <c r="A28" s="38"/>
      <c r="B28" s="21" t="s">
        <v>24</v>
      </c>
      <c r="C28" s="20">
        <f t="shared" si="15"/>
        <v>0</v>
      </c>
      <c r="D28" s="20">
        <f t="shared" si="16"/>
        <v>0</v>
      </c>
      <c r="E28" s="20"/>
      <c r="F28" s="20">
        <f t="shared" si="17"/>
        <v>0</v>
      </c>
      <c r="G28" s="38"/>
      <c r="H28" s="38"/>
      <c r="I28" s="38"/>
      <c r="J28" s="38"/>
      <c r="K28" s="38"/>
      <c r="L28" s="38"/>
      <c r="M28" s="38"/>
      <c r="N28" s="38"/>
      <c r="O28" s="50"/>
      <c r="P28" s="38"/>
      <c r="Q28" s="38"/>
      <c r="R28" s="38"/>
      <c r="S28" s="38"/>
      <c r="T28" s="38"/>
      <c r="U28" s="38"/>
      <c r="V28" s="38"/>
    </row>
    <row r="29" spans="1:22" ht="12.75" customHeight="1" x14ac:dyDescent="0.2">
      <c r="A29" s="38"/>
      <c r="B29" s="21" t="s">
        <v>25</v>
      </c>
      <c r="C29" s="20">
        <f t="shared" si="15"/>
        <v>285</v>
      </c>
      <c r="D29" s="20">
        <f t="shared" si="16"/>
        <v>0</v>
      </c>
      <c r="E29" s="20"/>
      <c r="F29" s="20">
        <f t="shared" si="17"/>
        <v>0</v>
      </c>
      <c r="G29" s="38"/>
      <c r="H29" s="38"/>
      <c r="I29" s="38"/>
      <c r="J29" s="38"/>
      <c r="K29" s="38"/>
      <c r="L29" s="38"/>
      <c r="M29" s="38"/>
      <c r="N29" s="38"/>
      <c r="O29" s="20"/>
      <c r="P29" s="38"/>
      <c r="Q29" s="38"/>
      <c r="R29" s="38"/>
      <c r="S29" s="38"/>
      <c r="T29" s="38"/>
      <c r="U29" s="20">
        <v>285</v>
      </c>
      <c r="V29" s="38"/>
    </row>
    <row r="30" spans="1:22" ht="12.75" customHeight="1" x14ac:dyDescent="0.2">
      <c r="A30" s="38"/>
      <c r="B30" s="22" t="s">
        <v>38</v>
      </c>
      <c r="C30" s="20">
        <f t="shared" si="15"/>
        <v>0</v>
      </c>
      <c r="D30" s="20">
        <f t="shared" si="16"/>
        <v>0</v>
      </c>
      <c r="E30" s="20"/>
      <c r="F30" s="20">
        <f t="shared" si="17"/>
        <v>0</v>
      </c>
      <c r="G30" s="38"/>
      <c r="H30" s="38"/>
      <c r="I30" s="38"/>
      <c r="J30" s="38"/>
      <c r="K30" s="38"/>
      <c r="L30" s="38"/>
      <c r="M30" s="38"/>
      <c r="N30" s="38"/>
      <c r="O30" s="50"/>
      <c r="P30" s="38"/>
      <c r="Q30" s="38"/>
      <c r="R30" s="38"/>
      <c r="S30" s="38"/>
      <c r="T30" s="38"/>
      <c r="U30" s="38"/>
      <c r="V30" s="38"/>
    </row>
    <row r="31" spans="1:22" ht="12.75" customHeight="1" x14ac:dyDescent="0.2">
      <c r="A31" s="38"/>
      <c r="B31" s="22" t="s">
        <v>26</v>
      </c>
      <c r="C31" s="20">
        <f t="shared" si="15"/>
        <v>285</v>
      </c>
      <c r="D31" s="20">
        <f t="shared" si="16"/>
        <v>0</v>
      </c>
      <c r="E31" s="20">
        <f>E27+E28+E29+E30</f>
        <v>0</v>
      </c>
      <c r="F31" s="20">
        <f t="shared" si="17"/>
        <v>0</v>
      </c>
      <c r="G31" s="20">
        <f t="shared" ref="G31:V31" si="18">G27+G28+G29+G30</f>
        <v>0</v>
      </c>
      <c r="H31" s="20">
        <f t="shared" si="18"/>
        <v>0</v>
      </c>
      <c r="I31" s="20">
        <f t="shared" si="18"/>
        <v>0</v>
      </c>
      <c r="J31" s="20">
        <f t="shared" si="18"/>
        <v>0</v>
      </c>
      <c r="K31" s="20">
        <f t="shared" si="18"/>
        <v>0</v>
      </c>
      <c r="L31" s="20">
        <f t="shared" si="18"/>
        <v>0</v>
      </c>
      <c r="M31" s="20">
        <f t="shared" si="18"/>
        <v>0</v>
      </c>
      <c r="N31" s="20">
        <f t="shared" si="18"/>
        <v>0</v>
      </c>
      <c r="O31" s="20">
        <f t="shared" si="18"/>
        <v>0</v>
      </c>
      <c r="P31" s="20">
        <f t="shared" si="18"/>
        <v>0</v>
      </c>
      <c r="Q31" s="20">
        <f t="shared" si="18"/>
        <v>0</v>
      </c>
      <c r="R31" s="20">
        <f t="shared" si="18"/>
        <v>0</v>
      </c>
      <c r="S31" s="20">
        <f t="shared" si="18"/>
        <v>0</v>
      </c>
      <c r="T31" s="20">
        <f t="shared" si="18"/>
        <v>0</v>
      </c>
      <c r="U31" s="20">
        <f t="shared" si="18"/>
        <v>285</v>
      </c>
      <c r="V31" s="20">
        <f t="shared" si="18"/>
        <v>0</v>
      </c>
    </row>
    <row r="32" spans="1:22" ht="12.75" customHeight="1" x14ac:dyDescent="0.2">
      <c r="A32" s="38"/>
      <c r="B32" s="21" t="s">
        <v>27</v>
      </c>
      <c r="C32" s="20">
        <f t="shared" si="15"/>
        <v>263.7</v>
      </c>
      <c r="D32" s="20">
        <f t="shared" si="16"/>
        <v>0</v>
      </c>
      <c r="E32" s="20"/>
      <c r="F32" s="20">
        <f t="shared" si="17"/>
        <v>0</v>
      </c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20"/>
      <c r="R32" s="38"/>
      <c r="S32" s="38"/>
      <c r="T32" s="38"/>
      <c r="U32" s="20">
        <v>263.7</v>
      </c>
      <c r="V32" s="38"/>
    </row>
    <row r="33" spans="1:22" ht="11.25" customHeight="1" x14ac:dyDescent="0.2">
      <c r="A33" s="38"/>
      <c r="B33" s="21" t="s">
        <v>28</v>
      </c>
      <c r="C33" s="20">
        <f t="shared" ref="C33:V33" si="19">C32-C31</f>
        <v>-21.300000000000011</v>
      </c>
      <c r="D33" s="20">
        <f t="shared" si="19"/>
        <v>0</v>
      </c>
      <c r="E33" s="20">
        <f t="shared" si="19"/>
        <v>0</v>
      </c>
      <c r="F33" s="20">
        <f t="shared" si="19"/>
        <v>0</v>
      </c>
      <c r="G33" s="20">
        <f t="shared" si="19"/>
        <v>0</v>
      </c>
      <c r="H33" s="20">
        <f t="shared" si="19"/>
        <v>0</v>
      </c>
      <c r="I33" s="20">
        <f t="shared" si="19"/>
        <v>0</v>
      </c>
      <c r="J33" s="20">
        <f t="shared" si="19"/>
        <v>0</v>
      </c>
      <c r="K33" s="20">
        <f t="shared" si="19"/>
        <v>0</v>
      </c>
      <c r="L33" s="20">
        <f t="shared" si="19"/>
        <v>0</v>
      </c>
      <c r="M33" s="20">
        <f t="shared" si="19"/>
        <v>0</v>
      </c>
      <c r="N33" s="20">
        <f t="shared" si="19"/>
        <v>0</v>
      </c>
      <c r="O33" s="20">
        <f t="shared" si="19"/>
        <v>0</v>
      </c>
      <c r="P33" s="20">
        <f t="shared" si="19"/>
        <v>0</v>
      </c>
      <c r="Q33" s="20">
        <f t="shared" si="19"/>
        <v>0</v>
      </c>
      <c r="R33" s="20">
        <f t="shared" si="19"/>
        <v>0</v>
      </c>
      <c r="S33" s="20">
        <f t="shared" si="19"/>
        <v>0</v>
      </c>
      <c r="T33" s="20">
        <f t="shared" si="19"/>
        <v>0</v>
      </c>
      <c r="U33" s="20">
        <f t="shared" si="19"/>
        <v>-21.300000000000011</v>
      </c>
      <c r="V33" s="20">
        <f t="shared" si="19"/>
        <v>0</v>
      </c>
    </row>
    <row r="34" spans="1:22" ht="11.25" customHeight="1" x14ac:dyDescent="0.2">
      <c r="A34" s="38"/>
      <c r="B34" s="21" t="s">
        <v>29</v>
      </c>
      <c r="C34" s="20">
        <f>C32/C31*100</f>
        <v>92.526315789473685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>
        <f>U32/U31*100</f>
        <v>92.526315789473685</v>
      </c>
      <c r="V34" s="20"/>
    </row>
  </sheetData>
  <mergeCells count="16">
    <mergeCell ref="A2:A6"/>
    <mergeCell ref="B2:B6"/>
    <mergeCell ref="C2:C5"/>
    <mergeCell ref="D2:T2"/>
    <mergeCell ref="U2:U5"/>
    <mergeCell ref="G4:O4"/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</mergeCells>
  <pageMargins left="0.17" right="0.2" top="0.19" bottom="0.16" header="0.17" footer="0.16"/>
  <pageSetup paperSize="9" orientation="landscape" verticalDpi="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16"/>
  <sheetViews>
    <sheetView showZeros="0" zoomScale="110" zoomScaleNormal="110" workbookViewId="0">
      <pane ySplit="6" topLeftCell="A7" activePane="bottomLeft" state="frozen"/>
      <selection activeCell="C35" sqref="C35"/>
      <selection pane="bottomLeft" activeCell="C35" sqref="C35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9" width="4.140625" style="19" customWidth="1"/>
    <col min="20" max="20" width="5.7109375" style="19" customWidth="1"/>
    <col min="21" max="22" width="4.42578125" style="19" customWidth="1"/>
    <col min="23" max="23" width="0.140625" style="19" customWidth="1"/>
    <col min="24" max="16384" width="9.140625" style="18"/>
  </cols>
  <sheetData>
    <row r="1" spans="1:23" ht="11.25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51</v>
      </c>
    </row>
    <row r="2" spans="1:23" ht="12.7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3.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3.5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37" t="s">
        <v>3</v>
      </c>
      <c r="H5" s="37" t="s">
        <v>4</v>
      </c>
      <c r="I5" s="37" t="s">
        <v>5</v>
      </c>
      <c r="J5" s="37" t="s">
        <v>6</v>
      </c>
      <c r="K5" s="37" t="s">
        <v>7</v>
      </c>
      <c r="L5" s="37" t="s">
        <v>8</v>
      </c>
      <c r="M5" s="37" t="s">
        <v>9</v>
      </c>
      <c r="N5" s="37" t="s">
        <v>52</v>
      </c>
      <c r="O5" s="37" t="s">
        <v>10</v>
      </c>
      <c r="P5" s="111"/>
      <c r="Q5" s="111"/>
      <c r="R5" s="111"/>
      <c r="S5" s="111"/>
      <c r="T5" s="111"/>
      <c r="U5" s="111"/>
      <c r="V5" s="111"/>
    </row>
    <row r="6" spans="1:23" x14ac:dyDescent="0.2">
      <c r="A6" s="110"/>
      <c r="B6" s="110"/>
      <c r="C6" s="38">
        <v>1</v>
      </c>
      <c r="D6" s="38">
        <v>2</v>
      </c>
      <c r="E6" s="38">
        <v>21</v>
      </c>
      <c r="F6" s="38">
        <v>22</v>
      </c>
      <c r="G6" s="38">
        <v>221</v>
      </c>
      <c r="H6" s="38">
        <v>222</v>
      </c>
      <c r="I6" s="38">
        <v>223</v>
      </c>
      <c r="J6" s="38">
        <v>224</v>
      </c>
      <c r="K6" s="38">
        <v>225</v>
      </c>
      <c r="L6" s="38">
        <v>226</v>
      </c>
      <c r="M6" s="38">
        <v>227</v>
      </c>
      <c r="N6" s="38">
        <v>228</v>
      </c>
      <c r="O6" s="38">
        <v>229</v>
      </c>
      <c r="P6" s="38">
        <v>23</v>
      </c>
      <c r="Q6" s="38">
        <v>24</v>
      </c>
      <c r="R6" s="38">
        <v>25</v>
      </c>
      <c r="S6" s="38">
        <v>26</v>
      </c>
      <c r="T6" s="38">
        <v>27</v>
      </c>
      <c r="U6" s="38">
        <v>28</v>
      </c>
      <c r="V6" s="38">
        <v>29</v>
      </c>
      <c r="W6" s="18"/>
    </row>
    <row r="7" spans="1:23" ht="12.75" customHeight="1" x14ac:dyDescent="0.2">
      <c r="A7" s="38">
        <v>1</v>
      </c>
      <c r="B7" s="38">
        <v>2</v>
      </c>
      <c r="C7" s="38">
        <v>4</v>
      </c>
      <c r="D7" s="38">
        <v>5</v>
      </c>
      <c r="E7" s="38">
        <v>6</v>
      </c>
      <c r="F7" s="38">
        <v>7</v>
      </c>
      <c r="G7" s="38">
        <v>8</v>
      </c>
      <c r="H7" s="38">
        <v>9</v>
      </c>
      <c r="I7" s="38">
        <v>10</v>
      </c>
      <c r="J7" s="38">
        <v>11</v>
      </c>
      <c r="K7" s="38">
        <v>12</v>
      </c>
      <c r="L7" s="38">
        <v>13</v>
      </c>
      <c r="M7" s="38">
        <v>14</v>
      </c>
      <c r="N7" s="38">
        <v>15</v>
      </c>
      <c r="O7" s="38">
        <v>16</v>
      </c>
      <c r="P7" s="38">
        <v>17</v>
      </c>
      <c r="Q7" s="38">
        <v>18</v>
      </c>
      <c r="R7" s="38">
        <v>19</v>
      </c>
      <c r="S7" s="38">
        <v>20</v>
      </c>
      <c r="T7" s="38">
        <v>21</v>
      </c>
      <c r="U7" s="38">
        <v>22</v>
      </c>
      <c r="V7" s="38">
        <v>23</v>
      </c>
    </row>
    <row r="8" spans="1:23" ht="48.75" x14ac:dyDescent="0.2">
      <c r="A8" s="38">
        <v>3</v>
      </c>
      <c r="B8" s="16" t="s">
        <v>139</v>
      </c>
      <c r="C8" s="20"/>
      <c r="D8" s="20"/>
      <c r="E8" s="20"/>
      <c r="F8" s="20"/>
      <c r="G8" s="37"/>
      <c r="H8" s="37"/>
      <c r="I8" s="37"/>
      <c r="J8" s="37"/>
      <c r="K8" s="37"/>
      <c r="L8" s="37"/>
      <c r="M8" s="37"/>
      <c r="N8" s="37"/>
      <c r="O8" s="51"/>
      <c r="P8" s="37"/>
      <c r="Q8" s="37"/>
      <c r="R8" s="37"/>
      <c r="S8" s="37"/>
      <c r="T8" s="37"/>
      <c r="U8" s="37"/>
      <c r="V8" s="37"/>
    </row>
    <row r="9" spans="1:23" ht="13.5" customHeight="1" x14ac:dyDescent="0.2">
      <c r="A9" s="38"/>
      <c r="B9" s="21" t="s">
        <v>23</v>
      </c>
      <c r="C9" s="20">
        <f t="shared" ref="C9:C14" si="0">D9+U9+V9</f>
        <v>45</v>
      </c>
      <c r="D9" s="20">
        <f t="shared" ref="D9:D14" si="1">E9+F9+P9+Q9+R9+S9+T9</f>
        <v>45</v>
      </c>
      <c r="E9" s="20"/>
      <c r="F9" s="20">
        <f t="shared" ref="F9:F14" si="2">G9+H9+I9+J9+K9+L9+M9+N9+O9</f>
        <v>0</v>
      </c>
      <c r="G9" s="38"/>
      <c r="H9" s="38"/>
      <c r="I9" s="38"/>
      <c r="J9" s="38"/>
      <c r="K9" s="38"/>
      <c r="L9" s="38"/>
      <c r="M9" s="38"/>
      <c r="N9" s="38"/>
      <c r="O9" s="20"/>
      <c r="P9" s="38"/>
      <c r="Q9" s="20">
        <v>45</v>
      </c>
      <c r="R9" s="38"/>
      <c r="S9" s="38"/>
      <c r="T9" s="20"/>
      <c r="U9" s="38"/>
      <c r="V9" s="38"/>
    </row>
    <row r="10" spans="1:23" ht="13.5" customHeight="1" x14ac:dyDescent="0.2">
      <c r="A10" s="38"/>
      <c r="B10" s="21" t="s">
        <v>24</v>
      </c>
      <c r="C10" s="20">
        <f t="shared" si="0"/>
        <v>0</v>
      </c>
      <c r="D10" s="20">
        <f t="shared" si="1"/>
        <v>0</v>
      </c>
      <c r="E10" s="20"/>
      <c r="F10" s="20">
        <f t="shared" si="2"/>
        <v>0</v>
      </c>
      <c r="G10" s="38"/>
      <c r="H10" s="38"/>
      <c r="I10" s="38"/>
      <c r="J10" s="38"/>
      <c r="K10" s="38"/>
      <c r="L10" s="38"/>
      <c r="M10" s="38"/>
      <c r="N10" s="38"/>
      <c r="O10" s="50"/>
      <c r="P10" s="38"/>
      <c r="Q10" s="38"/>
      <c r="R10" s="38"/>
      <c r="S10" s="38"/>
      <c r="T10" s="38"/>
      <c r="U10" s="38"/>
      <c r="V10" s="38"/>
    </row>
    <row r="11" spans="1:23" ht="13.5" customHeight="1" x14ac:dyDescent="0.2">
      <c r="A11" s="38"/>
      <c r="B11" s="21" t="s">
        <v>25</v>
      </c>
      <c r="C11" s="20">
        <f t="shared" si="0"/>
        <v>20</v>
      </c>
      <c r="D11" s="20">
        <f t="shared" si="1"/>
        <v>20</v>
      </c>
      <c r="E11" s="20"/>
      <c r="F11" s="20">
        <f t="shared" si="2"/>
        <v>0</v>
      </c>
      <c r="G11" s="38"/>
      <c r="H11" s="38"/>
      <c r="I11" s="38"/>
      <c r="J11" s="38"/>
      <c r="K11" s="38"/>
      <c r="L11" s="38"/>
      <c r="M11" s="38"/>
      <c r="N11" s="38"/>
      <c r="O11" s="20"/>
      <c r="P11" s="20"/>
      <c r="Q11" s="20">
        <v>20</v>
      </c>
      <c r="R11" s="20"/>
      <c r="S11" s="20"/>
      <c r="T11" s="20"/>
      <c r="U11" s="38"/>
      <c r="V11" s="20"/>
    </row>
    <row r="12" spans="1:23" ht="13.5" customHeight="1" x14ac:dyDescent="0.2">
      <c r="A12" s="38"/>
      <c r="B12" s="22" t="s">
        <v>38</v>
      </c>
      <c r="C12" s="20">
        <f t="shared" si="0"/>
        <v>25</v>
      </c>
      <c r="D12" s="20">
        <f t="shared" si="1"/>
        <v>25</v>
      </c>
      <c r="E12" s="20"/>
      <c r="F12" s="20">
        <f t="shared" si="2"/>
        <v>0</v>
      </c>
      <c r="G12" s="38"/>
      <c r="H12" s="38"/>
      <c r="I12" s="38"/>
      <c r="J12" s="38"/>
      <c r="K12" s="38"/>
      <c r="L12" s="38"/>
      <c r="M12" s="38"/>
      <c r="N12" s="38"/>
      <c r="O12" s="20"/>
      <c r="P12" s="20"/>
      <c r="Q12" s="20">
        <v>25</v>
      </c>
      <c r="R12" s="38"/>
      <c r="S12" s="38"/>
      <c r="T12" s="38"/>
      <c r="U12" s="38"/>
      <c r="V12" s="38"/>
    </row>
    <row r="13" spans="1:23" ht="13.5" customHeight="1" x14ac:dyDescent="0.2">
      <c r="A13" s="38"/>
      <c r="B13" s="22" t="s">
        <v>26</v>
      </c>
      <c r="C13" s="20">
        <f t="shared" si="0"/>
        <v>90</v>
      </c>
      <c r="D13" s="20">
        <f t="shared" si="1"/>
        <v>90</v>
      </c>
      <c r="E13" s="20">
        <f>E9+E10+E11+E12</f>
        <v>0</v>
      </c>
      <c r="F13" s="20">
        <f t="shared" si="2"/>
        <v>0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0</v>
      </c>
      <c r="Q13" s="20">
        <f t="shared" si="3"/>
        <v>90</v>
      </c>
      <c r="R13" s="20">
        <f t="shared" si="3"/>
        <v>0</v>
      </c>
      <c r="S13" s="20">
        <f t="shared" si="3"/>
        <v>0</v>
      </c>
      <c r="T13" s="20">
        <f t="shared" si="3"/>
        <v>0</v>
      </c>
      <c r="U13" s="20">
        <f t="shared" si="3"/>
        <v>0</v>
      </c>
      <c r="V13" s="20">
        <f t="shared" si="3"/>
        <v>0</v>
      </c>
    </row>
    <row r="14" spans="1:23" ht="13.5" customHeight="1" x14ac:dyDescent="0.2">
      <c r="A14" s="38"/>
      <c r="B14" s="21" t="s">
        <v>27</v>
      </c>
      <c r="C14" s="20">
        <f t="shared" si="0"/>
        <v>41.5</v>
      </c>
      <c r="D14" s="20">
        <f t="shared" si="1"/>
        <v>41.5</v>
      </c>
      <c r="E14" s="20"/>
      <c r="F14" s="20">
        <f t="shared" si="2"/>
        <v>0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20">
        <v>41.5</v>
      </c>
      <c r="R14" s="38"/>
      <c r="S14" s="38"/>
      <c r="T14" s="20"/>
      <c r="U14" s="38"/>
      <c r="V14" s="38"/>
    </row>
    <row r="15" spans="1:23" ht="12" customHeight="1" x14ac:dyDescent="0.2">
      <c r="A15" s="38"/>
      <c r="B15" s="21" t="s">
        <v>28</v>
      </c>
      <c r="C15" s="20">
        <f t="shared" ref="C15:V15" si="4">C14-C13</f>
        <v>-48.5</v>
      </c>
      <c r="D15" s="20">
        <f t="shared" si="4"/>
        <v>-48.5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-48.5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</row>
    <row r="16" spans="1:23" ht="13.5" customHeight="1" x14ac:dyDescent="0.2">
      <c r="A16" s="38"/>
      <c r="B16" s="21" t="s">
        <v>29</v>
      </c>
      <c r="C16" s="20">
        <f>C14/C13*100</f>
        <v>46.111111111111114</v>
      </c>
      <c r="D16" s="20">
        <f>D14/D13*100</f>
        <v>46.111111111111114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>
        <f>Q14/Q13*100</f>
        <v>46.111111111111114</v>
      </c>
      <c r="R16" s="20"/>
      <c r="S16" s="20"/>
      <c r="T16" s="20"/>
      <c r="U16" s="20"/>
      <c r="V16" s="20"/>
    </row>
  </sheetData>
  <mergeCells count="16">
    <mergeCell ref="A2:A6"/>
    <mergeCell ref="B2:B6"/>
    <mergeCell ref="C2:C5"/>
    <mergeCell ref="D2:T2"/>
    <mergeCell ref="U2:U5"/>
    <mergeCell ref="G4:O4"/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</mergeCells>
  <pageMargins left="0.17" right="0.2" top="0.19" bottom="0.16" header="0.17" footer="0.16"/>
  <pageSetup paperSize="9" orientation="landscape" verticalDpi="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5"/>
  <sheetViews>
    <sheetView showZeros="0" zoomScale="110" zoomScaleNormal="110" workbookViewId="0">
      <pane ySplit="6" topLeftCell="A13" activePane="bottomLeft" state="frozen"/>
      <selection activeCell="C35" sqref="C35"/>
      <selection pane="bottomLeft" activeCell="C23" sqref="C23"/>
    </sheetView>
  </sheetViews>
  <sheetFormatPr defaultRowHeight="11.25" x14ac:dyDescent="0.2"/>
  <cols>
    <col min="1" max="1" width="3" style="1" customWidth="1"/>
    <col min="2" max="2" width="30" style="1" customWidth="1"/>
    <col min="3" max="3" width="6.140625" style="2" customWidth="1"/>
    <col min="4" max="4" width="5.85546875" style="2" customWidth="1"/>
    <col min="5" max="5" width="5.28515625" style="2" customWidth="1"/>
    <col min="6" max="6" width="5.42578125" style="2" customWidth="1"/>
    <col min="7" max="7" width="7.28515625" style="2" customWidth="1"/>
    <col min="8" max="8" width="5.140625" style="2" customWidth="1"/>
    <col min="9" max="9" width="4.85546875" style="2" customWidth="1"/>
    <col min="10" max="10" width="5.7109375" style="2" customWidth="1"/>
    <col min="11" max="11" width="4.7109375" style="2" customWidth="1"/>
    <col min="12" max="12" width="5.140625" style="2" customWidth="1"/>
    <col min="13" max="13" width="8.42578125" style="2" customWidth="1"/>
    <col min="14" max="14" width="8" style="2" customWidth="1"/>
    <col min="15" max="15" width="8.140625" style="2" customWidth="1"/>
    <col min="16" max="19" width="4.140625" style="2" customWidth="1"/>
    <col min="20" max="20" width="5.7109375" style="2" customWidth="1"/>
    <col min="21" max="22" width="4.42578125" style="2" customWidth="1"/>
    <col min="23" max="23" width="9.140625" style="2"/>
    <col min="24" max="16384" width="9.140625" style="1"/>
  </cols>
  <sheetData>
    <row r="1" spans="1:23" ht="12.75" customHeight="1" x14ac:dyDescent="0.2">
      <c r="A1" s="5"/>
      <c r="B1" s="14" t="s">
        <v>183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">
        <v>52</v>
      </c>
    </row>
    <row r="2" spans="1:23" ht="12.75" customHeight="1" x14ac:dyDescent="0.2">
      <c r="A2" s="83" t="s">
        <v>0</v>
      </c>
      <c r="B2" s="83" t="s">
        <v>1</v>
      </c>
      <c r="C2" s="85" t="s">
        <v>22</v>
      </c>
      <c r="D2" s="93" t="s">
        <v>16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85" t="s">
        <v>15</v>
      </c>
      <c r="V2" s="85" t="s">
        <v>21</v>
      </c>
      <c r="W2" s="1"/>
    </row>
    <row r="3" spans="1:23" ht="13.5" customHeight="1" x14ac:dyDescent="0.2">
      <c r="A3" s="83"/>
      <c r="B3" s="83"/>
      <c r="C3" s="85"/>
      <c r="D3" s="85" t="s">
        <v>20</v>
      </c>
      <c r="E3" s="85" t="s">
        <v>2</v>
      </c>
      <c r="F3" s="84" t="s">
        <v>17</v>
      </c>
      <c r="G3" s="84"/>
      <c r="H3" s="84"/>
      <c r="I3" s="84"/>
      <c r="J3" s="84"/>
      <c r="K3" s="84"/>
      <c r="L3" s="84"/>
      <c r="M3" s="84"/>
      <c r="N3" s="84"/>
      <c r="O3" s="84"/>
      <c r="P3" s="85" t="s">
        <v>11</v>
      </c>
      <c r="Q3" s="85" t="s">
        <v>12</v>
      </c>
      <c r="R3" s="85" t="s">
        <v>13</v>
      </c>
      <c r="S3" s="85" t="s">
        <v>14</v>
      </c>
      <c r="T3" s="85" t="s">
        <v>47</v>
      </c>
      <c r="U3" s="85"/>
      <c r="V3" s="85"/>
      <c r="W3" s="1"/>
    </row>
    <row r="4" spans="1:23" ht="13.5" customHeight="1" x14ac:dyDescent="0.2">
      <c r="A4" s="83"/>
      <c r="B4" s="83"/>
      <c r="C4" s="85"/>
      <c r="D4" s="85"/>
      <c r="E4" s="85"/>
      <c r="F4" s="85" t="s">
        <v>19</v>
      </c>
      <c r="G4" s="84" t="s">
        <v>18</v>
      </c>
      <c r="H4" s="84"/>
      <c r="I4" s="84"/>
      <c r="J4" s="84"/>
      <c r="K4" s="84"/>
      <c r="L4" s="84"/>
      <c r="M4" s="84"/>
      <c r="N4" s="84"/>
      <c r="O4" s="84"/>
      <c r="P4" s="85"/>
      <c r="Q4" s="85"/>
      <c r="R4" s="85"/>
      <c r="S4" s="85"/>
      <c r="T4" s="85"/>
      <c r="U4" s="85"/>
      <c r="V4" s="85"/>
      <c r="W4" s="1"/>
    </row>
    <row r="5" spans="1:23" ht="111" customHeight="1" x14ac:dyDescent="0.2">
      <c r="A5" s="83"/>
      <c r="B5" s="83"/>
      <c r="C5" s="85"/>
      <c r="D5" s="85"/>
      <c r="E5" s="85"/>
      <c r="F5" s="85"/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52</v>
      </c>
      <c r="O5" s="3" t="s">
        <v>10</v>
      </c>
      <c r="P5" s="85"/>
      <c r="Q5" s="85"/>
      <c r="R5" s="85"/>
      <c r="S5" s="85"/>
      <c r="T5" s="85"/>
      <c r="U5" s="85"/>
      <c r="V5" s="85"/>
    </row>
    <row r="6" spans="1:23" x14ac:dyDescent="0.2">
      <c r="A6" s="83"/>
      <c r="B6" s="83"/>
      <c r="C6" s="4">
        <v>1</v>
      </c>
      <c r="D6" s="4">
        <v>2</v>
      </c>
      <c r="E6" s="4">
        <v>21</v>
      </c>
      <c r="F6" s="4">
        <v>22</v>
      </c>
      <c r="G6" s="4">
        <v>221</v>
      </c>
      <c r="H6" s="4">
        <v>222</v>
      </c>
      <c r="I6" s="4">
        <v>223</v>
      </c>
      <c r="J6" s="4">
        <v>224</v>
      </c>
      <c r="K6" s="4">
        <v>225</v>
      </c>
      <c r="L6" s="4">
        <v>226</v>
      </c>
      <c r="M6" s="4">
        <v>227</v>
      </c>
      <c r="N6" s="4">
        <v>228</v>
      </c>
      <c r="O6" s="4">
        <v>229</v>
      </c>
      <c r="P6" s="4">
        <v>23</v>
      </c>
      <c r="Q6" s="4">
        <v>24</v>
      </c>
      <c r="R6" s="4">
        <v>25</v>
      </c>
      <c r="S6" s="4">
        <v>26</v>
      </c>
      <c r="T6" s="4">
        <v>27</v>
      </c>
      <c r="U6" s="4">
        <v>28</v>
      </c>
      <c r="V6" s="4">
        <v>29</v>
      </c>
      <c r="W6" s="1"/>
    </row>
    <row r="7" spans="1:23" ht="15.75" customHeight="1" x14ac:dyDescent="0.2">
      <c r="A7" s="4">
        <v>1</v>
      </c>
      <c r="B7" s="4">
        <v>2</v>
      </c>
      <c r="C7" s="4">
        <v>4</v>
      </c>
      <c r="D7" s="4">
        <v>5</v>
      </c>
      <c r="E7" s="4">
        <v>6</v>
      </c>
      <c r="F7" s="4">
        <v>7</v>
      </c>
      <c r="G7" s="4">
        <v>8</v>
      </c>
      <c r="H7" s="4">
        <v>9</v>
      </c>
      <c r="I7" s="4">
        <v>10</v>
      </c>
      <c r="J7" s="4">
        <v>11</v>
      </c>
      <c r="K7" s="4">
        <v>12</v>
      </c>
      <c r="L7" s="4">
        <v>13</v>
      </c>
      <c r="M7" s="4">
        <v>14</v>
      </c>
      <c r="N7" s="4">
        <v>15</v>
      </c>
      <c r="O7" s="4">
        <v>16</v>
      </c>
      <c r="P7" s="4">
        <v>17</v>
      </c>
      <c r="Q7" s="4">
        <v>18</v>
      </c>
      <c r="R7" s="4">
        <v>19</v>
      </c>
      <c r="S7" s="4">
        <v>20</v>
      </c>
      <c r="T7" s="4">
        <v>21</v>
      </c>
      <c r="U7" s="4">
        <v>22</v>
      </c>
      <c r="V7" s="4">
        <v>23</v>
      </c>
    </row>
    <row r="8" spans="1:23" ht="25.5" customHeight="1" x14ac:dyDescent="0.2">
      <c r="A8" s="4"/>
      <c r="B8" s="6" t="s">
        <v>116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4"/>
      <c r="W8" s="1"/>
    </row>
    <row r="9" spans="1:23" ht="12.75" customHeight="1" x14ac:dyDescent="0.2">
      <c r="A9" s="4"/>
      <c r="B9" s="7" t="s">
        <v>23</v>
      </c>
      <c r="C9" s="9">
        <f t="shared" ref="C9:C14" si="0">D9+U9+V9</f>
        <v>1153.5</v>
      </c>
      <c r="D9" s="9">
        <f t="shared" ref="D9:D14" si="1">E9+F9+P9+Q9+R9+S9+T9</f>
        <v>1153.5</v>
      </c>
      <c r="E9" s="9">
        <f>E18+E27+VI.55ჯან!E27+'VI. 56Soc'!E9+VI.62soc!E9</f>
        <v>0</v>
      </c>
      <c r="F9" s="9">
        <f t="shared" ref="F9:F14" si="2">G9+H9+I9+J9+K9+L9+M9+N9+O9</f>
        <v>20</v>
      </c>
      <c r="G9" s="9">
        <f>G18+G27+VI.55ჯან!G27+'VI. 56Soc'!G9+VI.62soc!G9</f>
        <v>0</v>
      </c>
      <c r="H9" s="9">
        <f>H18+H27+VI.55ჯან!H27+'VI. 56Soc'!H9+VI.62soc!H9</f>
        <v>0</v>
      </c>
      <c r="I9" s="9">
        <f>I18+I27+VI.55ჯან!I27+'VI. 56Soc'!I9+VI.62soc!I9</f>
        <v>0</v>
      </c>
      <c r="J9" s="9">
        <f>J18+J27+VI.55ჯან!J27+'VI. 56Soc'!J9+VI.62soc!J9</f>
        <v>0</v>
      </c>
      <c r="K9" s="9">
        <f>K18+K27+VI.55ჯან!K27+'VI. 56Soc'!K9+VI.62soc!K9</f>
        <v>0</v>
      </c>
      <c r="L9" s="9">
        <f>L18+L27+VI.55ჯან!L27+'VI. 56Soc'!L9+VI.62soc!L9</f>
        <v>0</v>
      </c>
      <c r="M9" s="9">
        <f>M18+M27+VI.55ჯან!M27+'VI. 56Soc'!M9+VI.62soc!M9</f>
        <v>0</v>
      </c>
      <c r="N9" s="9">
        <f>N18+N27+VI.55ჯან!N27+'VI. 56Soc'!N9+VI.62soc!N9</f>
        <v>0</v>
      </c>
      <c r="O9" s="9">
        <f>O18+O27+VI.55ჯან!O27+'VI. 56Soc'!O9+VI.62soc!O9</f>
        <v>20</v>
      </c>
      <c r="P9" s="9">
        <f>P18+P27+VI.55ჯან!P27+'VI. 56Soc'!P9+VI.62soc!P9</f>
        <v>0</v>
      </c>
      <c r="Q9" s="9">
        <f>Q18+Q27+VI.55ჯან!Q27+'VI. 56Soc'!Q9+VI.62soc!Q9</f>
        <v>578.70000000000005</v>
      </c>
      <c r="R9" s="9">
        <f>R18+R27+VI.55ჯან!R27+'VI. 56Soc'!R9+VI.62soc!R9</f>
        <v>0</v>
      </c>
      <c r="S9" s="9">
        <f>S18+S27+VI.55ჯან!S27+'VI. 56Soc'!S9+VI.62soc!S9</f>
        <v>550.70000000000005</v>
      </c>
      <c r="T9" s="9">
        <f>T18+T27+VI.55ჯან!T27+'VI. 56Soc'!T9+VI.62soc!T9</f>
        <v>4.0999999999999996</v>
      </c>
      <c r="U9" s="9">
        <f>U18+U27+VI.55ჯან!U27+'VI. 56Soc'!U9+VI.62soc!U9</f>
        <v>0</v>
      </c>
      <c r="V9" s="9">
        <f>V18+V27+VI.55ჯან!V27+'VI. 56Soc'!V9+VI.62soc!V9</f>
        <v>0</v>
      </c>
      <c r="W9" s="1"/>
    </row>
    <row r="10" spans="1:23" ht="12.75" customHeight="1" x14ac:dyDescent="0.2">
      <c r="A10" s="4"/>
      <c r="B10" s="7" t="s">
        <v>24</v>
      </c>
      <c r="C10" s="9">
        <f t="shared" si="0"/>
        <v>45.3</v>
      </c>
      <c r="D10" s="9">
        <f t="shared" si="1"/>
        <v>45.3</v>
      </c>
      <c r="E10" s="9">
        <f>E19+E28+VI.55ჯან!E28+'VI. 56Soc'!E10+VI.62soc!E10</f>
        <v>0</v>
      </c>
      <c r="F10" s="9">
        <f t="shared" si="2"/>
        <v>0</v>
      </c>
      <c r="G10" s="9">
        <f>G19+G28+VI.55ჯან!G28+'VI. 56Soc'!G10+VI.62soc!G10</f>
        <v>0</v>
      </c>
      <c r="H10" s="9">
        <f>H19+H28+VI.55ჯან!H28+'VI. 56Soc'!H10+VI.62soc!H10</f>
        <v>0</v>
      </c>
      <c r="I10" s="9">
        <f>I19+I28+VI.55ჯან!I28+'VI. 56Soc'!I10+VI.62soc!I10</f>
        <v>0</v>
      </c>
      <c r="J10" s="9">
        <f>J19+J28+VI.55ჯან!J28+'VI. 56Soc'!J10+VI.62soc!J10</f>
        <v>0</v>
      </c>
      <c r="K10" s="9">
        <f>K19+K28+VI.55ჯან!K28+'VI. 56Soc'!K10+VI.62soc!K10</f>
        <v>0</v>
      </c>
      <c r="L10" s="9">
        <f>L19+L28+VI.55ჯან!L28+'VI. 56Soc'!L10+VI.62soc!L10</f>
        <v>0</v>
      </c>
      <c r="M10" s="9">
        <f>M19+M28+VI.55ჯან!M28+'VI. 56Soc'!M10+VI.62soc!M10</f>
        <v>0</v>
      </c>
      <c r="N10" s="9">
        <f>N19+N28+VI.55ჯან!N28+'VI. 56Soc'!N10+VI.62soc!N10</f>
        <v>0</v>
      </c>
      <c r="O10" s="9">
        <f>O19+O28+VI.55ჯან!O28+'VI. 56Soc'!O10+VI.62soc!O10</f>
        <v>0</v>
      </c>
      <c r="P10" s="9">
        <f>P19+P28+VI.55ჯან!P28+'VI. 56Soc'!P10+VI.62soc!P10</f>
        <v>0</v>
      </c>
      <c r="Q10" s="9">
        <f>Q19+Q28+VI.55ჯან!Q28+'VI. 56Soc'!Q10+VI.62soc!Q10</f>
        <v>12.399999999999999</v>
      </c>
      <c r="R10" s="9">
        <f>R19+R28+VI.55ჯან!R28+'VI. 56Soc'!R10+VI.62soc!R10</f>
        <v>0</v>
      </c>
      <c r="S10" s="9">
        <f>S19+S28+VI.55ჯან!S28+'VI. 56Soc'!S10+VI.62soc!S10</f>
        <v>31.9</v>
      </c>
      <c r="T10" s="9">
        <f>T19+T28+VI.55ჯან!T28+'VI. 56Soc'!T10+VI.62soc!T10</f>
        <v>1</v>
      </c>
      <c r="U10" s="9">
        <f>U19+U28+VI.55ჯან!U28+'VI. 56Soc'!U10+VI.62soc!U10</f>
        <v>0</v>
      </c>
      <c r="V10" s="9">
        <f>V19+V28+VI.55ჯან!V28+'VI. 56Soc'!V10+VI.62soc!V10</f>
        <v>0</v>
      </c>
      <c r="W10" s="1"/>
    </row>
    <row r="11" spans="1:23" ht="12.75" customHeight="1" x14ac:dyDescent="0.2">
      <c r="A11" s="4"/>
      <c r="B11" s="7" t="s">
        <v>25</v>
      </c>
      <c r="C11" s="9">
        <f t="shared" si="0"/>
        <v>68.900000000000006</v>
      </c>
      <c r="D11" s="9">
        <f t="shared" si="1"/>
        <v>68.900000000000006</v>
      </c>
      <c r="E11" s="9">
        <f>E20+E29+VI.55ჯან!E29+'VI. 56Soc'!E11+VI.62soc!E11</f>
        <v>0</v>
      </c>
      <c r="F11" s="9">
        <f t="shared" si="2"/>
        <v>0</v>
      </c>
      <c r="G11" s="9">
        <f>G20+G29+VI.55ჯან!G29+'VI. 56Soc'!G11+VI.62soc!G11</f>
        <v>0</v>
      </c>
      <c r="H11" s="9">
        <f>H20+H29+VI.55ჯან!H29+'VI. 56Soc'!H11+VI.62soc!H11</f>
        <v>0</v>
      </c>
      <c r="I11" s="9">
        <f>I20+I29+VI.55ჯან!I29+'VI. 56Soc'!I11+VI.62soc!I11</f>
        <v>0</v>
      </c>
      <c r="J11" s="9">
        <f>J20+J29+VI.55ჯან!J29+'VI. 56Soc'!J11+VI.62soc!J11</f>
        <v>0</v>
      </c>
      <c r="K11" s="9">
        <f>K20+K29+VI.55ჯან!K29+'VI. 56Soc'!K11+VI.62soc!K11</f>
        <v>0</v>
      </c>
      <c r="L11" s="9">
        <f>L20+L29+VI.55ჯან!L29+'VI. 56Soc'!L11+VI.62soc!L11</f>
        <v>0</v>
      </c>
      <c r="M11" s="9">
        <f>M20+M29+VI.55ჯან!M29+'VI. 56Soc'!M11+VI.62soc!M11</f>
        <v>0</v>
      </c>
      <c r="N11" s="9">
        <f>N20+N29+VI.55ჯან!N29+'VI. 56Soc'!N11+VI.62soc!N11</f>
        <v>0</v>
      </c>
      <c r="O11" s="9">
        <f>O20+O29+VI.55ჯან!O29+'VI. 56Soc'!O11+VI.62soc!O11</f>
        <v>0</v>
      </c>
      <c r="P11" s="9">
        <f>P20+P29+VI.55ჯან!P29+'VI. 56Soc'!P11+VI.62soc!P11</f>
        <v>0</v>
      </c>
      <c r="Q11" s="9">
        <f>Q20+Q29+VI.55ჯან!Q29+'VI. 56Soc'!Q11+VI.62soc!Q11</f>
        <v>44</v>
      </c>
      <c r="R11" s="9">
        <f>R20+R29+VI.55ჯან!R29+'VI. 56Soc'!R11+VI.62soc!R11</f>
        <v>0</v>
      </c>
      <c r="S11" s="9">
        <f>S20+S29+VI.55ჯან!S29+'VI. 56Soc'!S11+VI.62soc!S11</f>
        <v>27.9</v>
      </c>
      <c r="T11" s="9">
        <f>T20+T29+VI.55ჯან!T29+'VI. 56Soc'!T11+VI.62soc!T11</f>
        <v>-3</v>
      </c>
      <c r="U11" s="9">
        <f>U20+U29+VI.55ჯან!U29+'VI. 56Soc'!U11+VI.62soc!U11</f>
        <v>0</v>
      </c>
      <c r="V11" s="9">
        <f>V20+V29+VI.55ჯან!V29+'VI. 56Soc'!V11+VI.62soc!V11</f>
        <v>0</v>
      </c>
      <c r="W11" s="1"/>
    </row>
    <row r="12" spans="1:23" ht="12.75" customHeight="1" x14ac:dyDescent="0.2">
      <c r="A12" s="4"/>
      <c r="B12" s="8" t="s">
        <v>38</v>
      </c>
      <c r="C12" s="9">
        <f t="shared" si="0"/>
        <v>87.8</v>
      </c>
      <c r="D12" s="9">
        <f t="shared" si="1"/>
        <v>75.3</v>
      </c>
      <c r="E12" s="9">
        <f>E21+E30+VI.55ჯან!E30+'VI. 56Soc'!E12+VI.62soc!E12</f>
        <v>0</v>
      </c>
      <c r="F12" s="9">
        <f t="shared" si="2"/>
        <v>0</v>
      </c>
      <c r="G12" s="9">
        <f>G21+G30+VI.55ჯან!G30+'VI. 56Soc'!G12+VI.62soc!G12</f>
        <v>0</v>
      </c>
      <c r="H12" s="9">
        <f>H21+H30+VI.55ჯან!H30+'VI. 56Soc'!H12+VI.62soc!H12</f>
        <v>0</v>
      </c>
      <c r="I12" s="9">
        <f>I21+I30+VI.55ჯან!I30+'VI. 56Soc'!I12+VI.62soc!I12</f>
        <v>0</v>
      </c>
      <c r="J12" s="9">
        <f>J21+J30+VI.55ჯან!J30+'VI. 56Soc'!J12+VI.62soc!J12</f>
        <v>0</v>
      </c>
      <c r="K12" s="9">
        <f>K21+K30+VI.55ჯან!K30+'VI. 56Soc'!K12+VI.62soc!K12</f>
        <v>0</v>
      </c>
      <c r="L12" s="9">
        <f>L21+L30+VI.55ჯან!L30+'VI. 56Soc'!L12+VI.62soc!L12</f>
        <v>0</v>
      </c>
      <c r="M12" s="9">
        <f>M21+M30+VI.55ჯან!M30+'VI. 56Soc'!M12+VI.62soc!M12</f>
        <v>0</v>
      </c>
      <c r="N12" s="9">
        <f>N21+N30+VI.55ჯან!N30+'VI. 56Soc'!N12+VI.62soc!N12</f>
        <v>0</v>
      </c>
      <c r="O12" s="9">
        <f>O21+O30+VI.55ჯან!O30+'VI. 56Soc'!O12+VI.62soc!O12</f>
        <v>0</v>
      </c>
      <c r="P12" s="9">
        <f>P21+P30+VI.55ჯან!P30+'VI. 56Soc'!P12+VI.62soc!P12</f>
        <v>0</v>
      </c>
      <c r="Q12" s="9">
        <f>Q21+Q30+VI.55ჯან!Q30+'VI. 56Soc'!Q12+VI.62soc!Q12</f>
        <v>13.5</v>
      </c>
      <c r="R12" s="9">
        <f>R21+R30+VI.55ჯან!R30+'VI. 56Soc'!R12+VI.62soc!R12</f>
        <v>0</v>
      </c>
      <c r="S12" s="9">
        <f>S21+S30+VI.55ჯან!S30+'VI. 56Soc'!S12+VI.62soc!S12</f>
        <v>61.8</v>
      </c>
      <c r="T12" s="9">
        <f>T21+T30+VI.55ჯან!T30+'VI. 56Soc'!T12+VI.62soc!T12</f>
        <v>0</v>
      </c>
      <c r="U12" s="9">
        <f>U21+U30+VI.55ჯან!U30+'VI. 56Soc'!U12+VI.62soc!U12</f>
        <v>12.5</v>
      </c>
      <c r="V12" s="9">
        <f>V21+V30+VI.55ჯან!V30+'VI. 56Soc'!V12+VI.62soc!V12</f>
        <v>0</v>
      </c>
      <c r="W12" s="1"/>
    </row>
    <row r="13" spans="1:23" ht="12.75" customHeight="1" x14ac:dyDescent="0.2">
      <c r="A13" s="4"/>
      <c r="B13" s="8" t="s">
        <v>26</v>
      </c>
      <c r="C13" s="9">
        <f t="shared" si="0"/>
        <v>1355.5</v>
      </c>
      <c r="D13" s="9">
        <f t="shared" si="1"/>
        <v>1343</v>
      </c>
      <c r="E13" s="9">
        <f>E9+E10+E11+E12</f>
        <v>0</v>
      </c>
      <c r="F13" s="9">
        <f t="shared" si="2"/>
        <v>20</v>
      </c>
      <c r="G13" s="9">
        <f t="shared" ref="G13:V13" si="3">G9+G10+G11+G12</f>
        <v>0</v>
      </c>
      <c r="H13" s="9">
        <f t="shared" si="3"/>
        <v>0</v>
      </c>
      <c r="I13" s="9">
        <f t="shared" si="3"/>
        <v>0</v>
      </c>
      <c r="J13" s="9">
        <f t="shared" si="3"/>
        <v>0</v>
      </c>
      <c r="K13" s="9">
        <f t="shared" si="3"/>
        <v>0</v>
      </c>
      <c r="L13" s="9">
        <f t="shared" si="3"/>
        <v>0</v>
      </c>
      <c r="M13" s="9">
        <f t="shared" si="3"/>
        <v>0</v>
      </c>
      <c r="N13" s="9">
        <f t="shared" si="3"/>
        <v>0</v>
      </c>
      <c r="O13" s="9">
        <f t="shared" si="3"/>
        <v>20</v>
      </c>
      <c r="P13" s="9">
        <f t="shared" si="3"/>
        <v>0</v>
      </c>
      <c r="Q13" s="9">
        <f t="shared" si="3"/>
        <v>648.6</v>
      </c>
      <c r="R13" s="9">
        <f t="shared" si="3"/>
        <v>0</v>
      </c>
      <c r="S13" s="9">
        <f t="shared" si="3"/>
        <v>672.3</v>
      </c>
      <c r="T13" s="9">
        <f t="shared" si="3"/>
        <v>2.0999999999999996</v>
      </c>
      <c r="U13" s="9">
        <f t="shared" si="3"/>
        <v>12.5</v>
      </c>
      <c r="V13" s="9">
        <f t="shared" si="3"/>
        <v>0</v>
      </c>
      <c r="W13" s="1"/>
    </row>
    <row r="14" spans="1:23" ht="12.75" customHeight="1" x14ac:dyDescent="0.2">
      <c r="A14" s="4"/>
      <c r="B14" s="7" t="s">
        <v>27</v>
      </c>
      <c r="C14" s="9">
        <f t="shared" si="0"/>
        <v>1039.7</v>
      </c>
      <c r="D14" s="9">
        <f t="shared" si="1"/>
        <v>1038.8</v>
      </c>
      <c r="E14" s="9">
        <f>E23+E32+VI.55ჯან!E32+'VI. 56Soc'!E14+VI.62soc!E14</f>
        <v>0</v>
      </c>
      <c r="F14" s="9">
        <f t="shared" si="2"/>
        <v>11.5</v>
      </c>
      <c r="G14" s="9">
        <f>G23+G32+VI.55ჯან!G32+'VI. 56Soc'!G14+VI.62soc!G14</f>
        <v>0</v>
      </c>
      <c r="H14" s="9">
        <f>H23+H32+VI.55ჯან!H32+'VI. 56Soc'!H14+VI.62soc!H14</f>
        <v>0</v>
      </c>
      <c r="I14" s="9">
        <f>I23+I32+VI.55ჯან!I32+'VI. 56Soc'!I14+VI.62soc!I14</f>
        <v>0</v>
      </c>
      <c r="J14" s="9">
        <f>J23+J32+VI.55ჯან!J32+'VI. 56Soc'!J14+VI.62soc!J14</f>
        <v>0</v>
      </c>
      <c r="K14" s="9">
        <f>K23+K32+VI.55ჯან!K32+'VI. 56Soc'!K14+VI.62soc!K14</f>
        <v>0</v>
      </c>
      <c r="L14" s="9">
        <f>L23+L32+VI.55ჯან!L32+'VI. 56Soc'!L14+VI.62soc!L14</f>
        <v>0</v>
      </c>
      <c r="M14" s="9">
        <f>M23+M32+VI.55ჯან!M32+'VI. 56Soc'!M14+VI.62soc!M14</f>
        <v>0</v>
      </c>
      <c r="N14" s="9">
        <f>N23+N32+VI.55ჯან!N32+'VI. 56Soc'!N14+VI.62soc!N14</f>
        <v>0</v>
      </c>
      <c r="O14" s="9">
        <f>O23+O32+VI.55ჯან!O32+'VI. 56Soc'!O14+VI.62soc!O14</f>
        <v>11.5</v>
      </c>
      <c r="P14" s="9">
        <f>P23+P32+VI.55ჯან!P32+'VI. 56Soc'!P14+VI.62soc!P14</f>
        <v>0</v>
      </c>
      <c r="Q14" s="9">
        <f>Q23+Q32+VI.55ჯან!Q32+'VI. 56Soc'!Q14+VI.62soc!Q14</f>
        <v>547.59999999999991</v>
      </c>
      <c r="R14" s="9">
        <f>R23+R32+VI.55ჯან!R32+'VI. 56Soc'!R14+VI.62soc!R14</f>
        <v>0</v>
      </c>
      <c r="S14" s="9">
        <f>S23+S32+VI.55ჯან!S32+'VI. 56Soc'!S14+VI.62soc!S14</f>
        <v>478.70000000000005</v>
      </c>
      <c r="T14" s="9">
        <f>T23+T32+VI.55ჯან!T32+'VI. 56Soc'!T14+VI.62soc!T14</f>
        <v>1</v>
      </c>
      <c r="U14" s="9">
        <f>U23+U32+VI.55ჯან!U32+'VI. 56Soc'!U14+VI.62soc!U14</f>
        <v>0.9</v>
      </c>
      <c r="V14" s="9">
        <f>V23+V32+VI.55ჯან!V32+'VI. 56Soc'!V14+VI.62soc!V14</f>
        <v>0</v>
      </c>
      <c r="W14" s="1"/>
    </row>
    <row r="15" spans="1:23" ht="11.25" customHeight="1" x14ac:dyDescent="0.2">
      <c r="A15" s="4"/>
      <c r="B15" s="7" t="s">
        <v>28</v>
      </c>
      <c r="C15" s="9">
        <f t="shared" ref="C15:V15" si="4">C14-C13</f>
        <v>-315.79999999999995</v>
      </c>
      <c r="D15" s="9">
        <f t="shared" si="4"/>
        <v>-304.20000000000005</v>
      </c>
      <c r="E15" s="9">
        <f t="shared" si="4"/>
        <v>0</v>
      </c>
      <c r="F15" s="9">
        <f t="shared" si="4"/>
        <v>-8.5</v>
      </c>
      <c r="G15" s="9">
        <f t="shared" si="4"/>
        <v>0</v>
      </c>
      <c r="H15" s="9">
        <f t="shared" si="4"/>
        <v>0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0</v>
      </c>
      <c r="M15" s="9">
        <f t="shared" si="4"/>
        <v>0</v>
      </c>
      <c r="N15" s="9">
        <f t="shared" si="4"/>
        <v>0</v>
      </c>
      <c r="O15" s="9">
        <f t="shared" si="4"/>
        <v>-8.5</v>
      </c>
      <c r="P15" s="9">
        <f t="shared" si="4"/>
        <v>0</v>
      </c>
      <c r="Q15" s="9">
        <f t="shared" si="4"/>
        <v>-101.00000000000011</v>
      </c>
      <c r="R15" s="9">
        <f t="shared" si="4"/>
        <v>0</v>
      </c>
      <c r="S15" s="9">
        <f t="shared" si="4"/>
        <v>-193.59999999999991</v>
      </c>
      <c r="T15" s="9">
        <f t="shared" si="4"/>
        <v>-1.0999999999999996</v>
      </c>
      <c r="U15" s="9">
        <f t="shared" si="4"/>
        <v>-11.6</v>
      </c>
      <c r="V15" s="9">
        <f t="shared" si="4"/>
        <v>0</v>
      </c>
      <c r="W15" s="1"/>
    </row>
    <row r="16" spans="1:23" ht="12.75" customHeight="1" x14ac:dyDescent="0.2">
      <c r="A16" s="4"/>
      <c r="B16" s="7" t="s">
        <v>29</v>
      </c>
      <c r="C16" s="9">
        <f>C14/C13*100</f>
        <v>76.702323865732197</v>
      </c>
      <c r="D16" s="9">
        <f>D14/D13*100</f>
        <v>77.349218168279961</v>
      </c>
      <c r="E16" s="9"/>
      <c r="F16" s="9">
        <f>F14/F13*100</f>
        <v>57.499999999999993</v>
      </c>
      <c r="G16" s="9"/>
      <c r="H16" s="9"/>
      <c r="I16" s="9"/>
      <c r="J16" s="9"/>
      <c r="K16" s="9"/>
      <c r="L16" s="9"/>
      <c r="M16" s="9"/>
      <c r="N16" s="9"/>
      <c r="O16" s="9">
        <f>O14/O13*100</f>
        <v>57.499999999999993</v>
      </c>
      <c r="P16" s="9"/>
      <c r="Q16" s="9">
        <f>Q14/Q13*100</f>
        <v>84.427998766574149</v>
      </c>
      <c r="R16" s="9"/>
      <c r="S16" s="9">
        <f>S14/S13*100</f>
        <v>71.203331845902142</v>
      </c>
      <c r="T16" s="9">
        <f>T14/T13*100</f>
        <v>47.619047619047628</v>
      </c>
      <c r="U16" s="9">
        <f>U14/U13*100</f>
        <v>7.2000000000000011</v>
      </c>
      <c r="V16" s="9"/>
      <c r="W16" s="1"/>
    </row>
    <row r="17" spans="1:23" ht="44.25" customHeight="1" x14ac:dyDescent="0.2">
      <c r="A17" s="4">
        <v>1</v>
      </c>
      <c r="B17" s="16" t="s">
        <v>140</v>
      </c>
      <c r="C17" s="9"/>
      <c r="D17" s="9"/>
      <c r="E17" s="9"/>
      <c r="F17" s="9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1"/>
    </row>
    <row r="18" spans="1:23" ht="12.75" customHeight="1" x14ac:dyDescent="0.2">
      <c r="A18" s="4"/>
      <c r="B18" s="7" t="s">
        <v>23</v>
      </c>
      <c r="C18" s="9">
        <f t="shared" ref="C18:C23" si="5">D18+U18+V18</f>
        <v>81.599999999999994</v>
      </c>
      <c r="D18" s="9">
        <f t="shared" ref="D18:D23" si="6">E18+F18+P18+Q18+R18+S18+T18</f>
        <v>81.599999999999994</v>
      </c>
      <c r="E18" s="9"/>
      <c r="F18" s="9">
        <f t="shared" ref="F18:F23" si="7">G18+H18+I18+J18+K18+L18+M18+N18+O18</f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81.599999999999994</v>
      </c>
      <c r="R18" s="4"/>
      <c r="S18" s="9"/>
      <c r="T18" s="4"/>
      <c r="U18" s="9"/>
      <c r="V18" s="4"/>
      <c r="W18" s="1"/>
    </row>
    <row r="19" spans="1:23" ht="12.75" customHeight="1" x14ac:dyDescent="0.2">
      <c r="A19" s="4"/>
      <c r="B19" s="7" t="s">
        <v>24</v>
      </c>
      <c r="C19" s="9">
        <f t="shared" si="5"/>
        <v>8.1999999999999993</v>
      </c>
      <c r="D19" s="9">
        <f t="shared" si="6"/>
        <v>8.1999999999999993</v>
      </c>
      <c r="E19" s="9"/>
      <c r="F19" s="9">
        <f t="shared" si="7"/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>
        <v>8.1999999999999993</v>
      </c>
      <c r="R19" s="4"/>
      <c r="S19" s="4"/>
      <c r="T19" s="4"/>
      <c r="U19" s="4"/>
      <c r="V19" s="4"/>
      <c r="W19" s="1"/>
    </row>
    <row r="20" spans="1:23" ht="12.75" customHeight="1" x14ac:dyDescent="0.2">
      <c r="A20" s="4"/>
      <c r="B20" s="7" t="s">
        <v>25</v>
      </c>
      <c r="C20" s="9">
        <f t="shared" si="5"/>
        <v>33.5</v>
      </c>
      <c r="D20" s="9">
        <f t="shared" si="6"/>
        <v>33.5</v>
      </c>
      <c r="E20" s="9"/>
      <c r="F20" s="9">
        <f t="shared" si="7"/>
        <v>0</v>
      </c>
      <c r="G20" s="4"/>
      <c r="H20" s="4"/>
      <c r="I20" s="4"/>
      <c r="J20" s="4"/>
      <c r="K20" s="4"/>
      <c r="L20" s="4"/>
      <c r="M20" s="4"/>
      <c r="N20" s="4"/>
      <c r="O20" s="9"/>
      <c r="P20" s="4"/>
      <c r="Q20" s="20">
        <v>33.5</v>
      </c>
      <c r="R20" s="9"/>
      <c r="S20" s="9"/>
      <c r="T20" s="4"/>
      <c r="U20" s="9"/>
      <c r="V20" s="4"/>
      <c r="W20" s="1"/>
    </row>
    <row r="21" spans="1:23" ht="12.75" customHeight="1" x14ac:dyDescent="0.2">
      <c r="A21" s="4"/>
      <c r="B21" s="8" t="s">
        <v>38</v>
      </c>
      <c r="C21" s="9">
        <f t="shared" si="5"/>
        <v>0.6</v>
      </c>
      <c r="D21" s="9">
        <f t="shared" si="6"/>
        <v>-0.9</v>
      </c>
      <c r="E21" s="9"/>
      <c r="F21" s="9">
        <f t="shared" si="7"/>
        <v>0</v>
      </c>
      <c r="G21" s="4"/>
      <c r="H21" s="4"/>
      <c r="I21" s="4"/>
      <c r="J21" s="4"/>
      <c r="K21" s="4"/>
      <c r="L21" s="4"/>
      <c r="M21" s="4"/>
      <c r="N21" s="4"/>
      <c r="O21" s="9"/>
      <c r="P21" s="4"/>
      <c r="Q21" s="9">
        <v>-0.9</v>
      </c>
      <c r="R21" s="9"/>
      <c r="S21" s="9"/>
      <c r="T21" s="4"/>
      <c r="U21" s="4">
        <v>1.5</v>
      </c>
      <c r="V21" s="4"/>
      <c r="W21" s="1"/>
    </row>
    <row r="22" spans="1:23" ht="12.75" customHeight="1" x14ac:dyDescent="0.2">
      <c r="A22" s="4"/>
      <c r="B22" s="8" t="s">
        <v>26</v>
      </c>
      <c r="C22" s="9">
        <f t="shared" si="5"/>
        <v>123.89999999999999</v>
      </c>
      <c r="D22" s="9">
        <f t="shared" si="6"/>
        <v>122.39999999999999</v>
      </c>
      <c r="E22" s="9">
        <f>E18+E19+E20+E21</f>
        <v>0</v>
      </c>
      <c r="F22" s="9">
        <f t="shared" si="7"/>
        <v>0</v>
      </c>
      <c r="G22" s="9">
        <f t="shared" ref="G22:V22" si="8">G18+G19+G20+G21</f>
        <v>0</v>
      </c>
      <c r="H22" s="9">
        <f t="shared" si="8"/>
        <v>0</v>
      </c>
      <c r="I22" s="9">
        <f t="shared" si="8"/>
        <v>0</v>
      </c>
      <c r="J22" s="9">
        <f t="shared" si="8"/>
        <v>0</v>
      </c>
      <c r="K22" s="9">
        <f t="shared" si="8"/>
        <v>0</v>
      </c>
      <c r="L22" s="9">
        <f t="shared" si="8"/>
        <v>0</v>
      </c>
      <c r="M22" s="9">
        <f t="shared" si="8"/>
        <v>0</v>
      </c>
      <c r="N22" s="9">
        <f t="shared" si="8"/>
        <v>0</v>
      </c>
      <c r="O22" s="9">
        <f t="shared" si="8"/>
        <v>0</v>
      </c>
      <c r="P22" s="9">
        <f t="shared" si="8"/>
        <v>0</v>
      </c>
      <c r="Q22" s="9">
        <f t="shared" si="8"/>
        <v>122.39999999999999</v>
      </c>
      <c r="R22" s="9">
        <f t="shared" si="8"/>
        <v>0</v>
      </c>
      <c r="S22" s="9">
        <f t="shared" si="8"/>
        <v>0</v>
      </c>
      <c r="T22" s="9">
        <f t="shared" si="8"/>
        <v>0</v>
      </c>
      <c r="U22" s="9">
        <f t="shared" si="8"/>
        <v>1.5</v>
      </c>
      <c r="V22" s="9">
        <f t="shared" si="8"/>
        <v>0</v>
      </c>
      <c r="W22" s="1"/>
    </row>
    <row r="23" spans="1:23" ht="12.75" customHeight="1" x14ac:dyDescent="0.2">
      <c r="A23" s="4"/>
      <c r="B23" s="7" t="s">
        <v>27</v>
      </c>
      <c r="C23" s="9">
        <f t="shared" si="5"/>
        <v>85.7</v>
      </c>
      <c r="D23" s="9">
        <f t="shared" si="6"/>
        <v>85.7</v>
      </c>
      <c r="E23" s="9"/>
      <c r="F23" s="9">
        <f t="shared" si="7"/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9">
        <v>85.7</v>
      </c>
      <c r="R23" s="4"/>
      <c r="S23" s="9"/>
      <c r="T23" s="4"/>
      <c r="U23" s="4"/>
      <c r="V23" s="4"/>
      <c r="W23" s="1"/>
    </row>
    <row r="24" spans="1:23" ht="12.75" customHeight="1" x14ac:dyDescent="0.2">
      <c r="A24" s="4"/>
      <c r="B24" s="7" t="s">
        <v>28</v>
      </c>
      <c r="C24" s="9">
        <f t="shared" ref="C24:V24" si="9">C23-C22</f>
        <v>-38.199999999999989</v>
      </c>
      <c r="D24" s="9">
        <f t="shared" si="9"/>
        <v>-36.699999999999989</v>
      </c>
      <c r="E24" s="9">
        <f t="shared" si="9"/>
        <v>0</v>
      </c>
      <c r="F24" s="9">
        <f t="shared" si="9"/>
        <v>0</v>
      </c>
      <c r="G24" s="9">
        <f t="shared" si="9"/>
        <v>0</v>
      </c>
      <c r="H24" s="9">
        <f t="shared" si="9"/>
        <v>0</v>
      </c>
      <c r="I24" s="9">
        <f t="shared" si="9"/>
        <v>0</v>
      </c>
      <c r="J24" s="9">
        <f t="shared" si="9"/>
        <v>0</v>
      </c>
      <c r="K24" s="9">
        <f t="shared" si="9"/>
        <v>0</v>
      </c>
      <c r="L24" s="9">
        <f t="shared" si="9"/>
        <v>0</v>
      </c>
      <c r="M24" s="9">
        <f t="shared" si="9"/>
        <v>0</v>
      </c>
      <c r="N24" s="9">
        <f t="shared" si="9"/>
        <v>0</v>
      </c>
      <c r="O24" s="9">
        <f t="shared" si="9"/>
        <v>0</v>
      </c>
      <c r="P24" s="9">
        <f t="shared" si="9"/>
        <v>0</v>
      </c>
      <c r="Q24" s="9">
        <f t="shared" si="9"/>
        <v>-36.699999999999989</v>
      </c>
      <c r="R24" s="9">
        <f t="shared" si="9"/>
        <v>0</v>
      </c>
      <c r="S24" s="9">
        <f t="shared" si="9"/>
        <v>0</v>
      </c>
      <c r="T24" s="9">
        <f t="shared" si="9"/>
        <v>0</v>
      </c>
      <c r="U24" s="9">
        <f t="shared" si="9"/>
        <v>-1.5</v>
      </c>
      <c r="V24" s="9">
        <f t="shared" si="9"/>
        <v>0</v>
      </c>
      <c r="W24" s="1"/>
    </row>
    <row r="25" spans="1:23" ht="12.75" customHeight="1" x14ac:dyDescent="0.2">
      <c r="A25" s="4"/>
      <c r="B25" s="7" t="s">
        <v>29</v>
      </c>
      <c r="C25" s="9">
        <f>C23/C22*100</f>
        <v>69.168684422921729</v>
      </c>
      <c r="D25" s="9">
        <f>D23/D22*100</f>
        <v>70.016339869281055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>
        <f>Q23/Q22*100</f>
        <v>70.016339869281055</v>
      </c>
      <c r="R25" s="9"/>
      <c r="S25" s="9"/>
      <c r="T25" s="9"/>
      <c r="U25" s="9"/>
      <c r="V25" s="9"/>
    </row>
    <row r="26" spans="1:23" ht="18" customHeight="1" x14ac:dyDescent="0.2">
      <c r="A26" s="4">
        <v>2</v>
      </c>
      <c r="B26" s="10" t="s">
        <v>141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4"/>
    </row>
    <row r="27" spans="1:23" ht="12.75" customHeight="1" x14ac:dyDescent="0.2">
      <c r="A27" s="4"/>
      <c r="B27" s="7" t="s">
        <v>23</v>
      </c>
      <c r="C27" s="9">
        <f t="shared" ref="C27:C32" si="10">D27+U27+V27</f>
        <v>288.5</v>
      </c>
      <c r="D27" s="9">
        <f t="shared" ref="D27:D32" si="11">E27+F27+P27+Q27+R27+S27+T27</f>
        <v>288.5</v>
      </c>
      <c r="E27" s="9">
        <f>VI.53ჯან!E9+VI.53ჯან!E18+VI.53ჯან!E27+VI.54ჯან!E9+VI.54ჯან!E18+VI.54ჯან!E27+VI.55ჯან!E9+VI.55ჯან!E18</f>
        <v>0</v>
      </c>
      <c r="F27" s="9">
        <f t="shared" ref="F27:F32" si="12">G27+H27+I27+J27+K27+L27+M27+N27+O27</f>
        <v>20</v>
      </c>
      <c r="G27" s="9">
        <f>VI.53ჯან!G9+VI.53ჯან!G18+VI.53ჯან!G27+VI.54ჯან!G9+VI.54ჯან!G18+VI.54ჯან!G27+VI.55ჯან!G9+VI.55ჯან!G18</f>
        <v>0</v>
      </c>
      <c r="H27" s="9">
        <f>VI.53ჯან!H9+VI.53ჯან!H18+VI.53ჯან!H27+VI.54ჯან!H9+VI.54ჯან!H18+VI.54ჯან!H27+VI.55ჯან!H9+VI.55ჯან!H18</f>
        <v>0</v>
      </c>
      <c r="I27" s="9">
        <f>VI.53ჯან!I9+VI.53ჯან!I18+VI.53ჯან!I27+VI.54ჯან!I9+VI.54ჯან!I18+VI.54ჯან!I27+VI.55ჯან!I9+VI.55ჯან!I18</f>
        <v>0</v>
      </c>
      <c r="J27" s="9">
        <f>VI.53ჯან!J9+VI.53ჯან!J18+VI.53ჯან!J27+VI.54ჯან!J9+VI.54ჯან!J18+VI.54ჯან!J27+VI.55ჯან!J9+VI.55ჯან!J18</f>
        <v>0</v>
      </c>
      <c r="K27" s="9">
        <f>VI.53ჯან!K9+VI.53ჯან!K18+VI.53ჯან!K27+VI.54ჯან!K9+VI.54ჯან!K18+VI.54ჯან!K27+VI.55ჯან!K9+VI.55ჯან!K18</f>
        <v>0</v>
      </c>
      <c r="L27" s="9">
        <f>VI.53ჯან!L9+VI.53ჯან!L18+VI.53ჯან!L27+VI.54ჯან!L9+VI.54ჯან!L18+VI.54ჯან!L27+VI.55ჯან!L9+VI.55ჯან!L18</f>
        <v>0</v>
      </c>
      <c r="M27" s="9">
        <f>VI.53ჯან!M9+VI.53ჯან!M18+VI.53ჯან!M27+VI.54ჯან!M9+VI.54ჯან!M18+VI.54ჯან!M27+VI.55ჯან!M9+VI.55ჯან!M18</f>
        <v>0</v>
      </c>
      <c r="N27" s="9">
        <f>VI.53ჯან!N9+VI.53ჯან!N18+VI.53ჯან!N27+VI.54ჯან!N9+VI.54ჯან!N18+VI.54ჯან!N27+VI.55ჯან!N9+VI.55ჯან!N18</f>
        <v>0</v>
      </c>
      <c r="O27" s="9">
        <f>VI.53ჯან!O9+VI.53ჯან!O18+VI.53ჯან!O27+VI.54ჯან!O9+VI.54ჯან!O18+VI.54ჯან!O27+VI.55ჯან!O9+VI.55ჯან!O18</f>
        <v>20</v>
      </c>
      <c r="P27" s="9">
        <f>VI.53ჯან!P9+VI.53ჯან!P18+VI.53ჯან!P27+VI.54ჯან!P9+VI.54ჯან!P18+VI.54ჯან!P27+VI.55ჯან!P9+VI.55ჯან!P18</f>
        <v>0</v>
      </c>
      <c r="Q27" s="9">
        <f>VI.53ჯან!Q9+VI.53ჯან!Q18+VI.53ჯან!Q27+VI.54ჯან!Q9+VI.54ჯან!Q18+VI.54ჯან!Q27+VI.55ჯან!Q9+VI.55ჯან!Q18</f>
        <v>0</v>
      </c>
      <c r="R27" s="9">
        <f>VI.53ჯან!R9+VI.53ჯან!R18+VI.53ჯან!R27+VI.54ჯან!R9+VI.54ჯან!R18+VI.54ჯან!R27+VI.55ჯან!R9+VI.55ჯან!R18</f>
        <v>0</v>
      </c>
      <c r="S27" s="9">
        <f>VI.53ჯან!S9+VI.53ჯან!S18+VI.53ჯან!S27+VI.54ჯან!S9+VI.54ჯან!S18+VI.54ჯან!S27+VI.55ჯან!S9+VI.55ჯან!S18</f>
        <v>268.5</v>
      </c>
      <c r="T27" s="9">
        <f>VI.53ჯან!T9+VI.53ჯან!T18+VI.53ჯან!T27+VI.54ჯან!T9+VI.54ჯან!T18+VI.54ჯან!T27+VI.55ჯან!T9+VI.55ჯან!T18</f>
        <v>0</v>
      </c>
      <c r="U27" s="9">
        <f>VI.53ჯან!U9+VI.53ჯან!U18+VI.53ჯან!U27+VI.54ჯან!U9+VI.54ჯან!U18+VI.54ჯან!U27+VI.55ჯან!U9+VI.55ჯან!U18</f>
        <v>0</v>
      </c>
      <c r="V27" s="9">
        <f>VI.53ჯან!V9+VI.53ჯან!V18+VI.53ჯან!V27+VI.54ჯან!V9+VI.54ჯან!V18+VI.54ჯან!V27+VI.55ჯან!V9+VI.55ჯან!V18</f>
        <v>0</v>
      </c>
    </row>
    <row r="28" spans="1:23" ht="12.75" customHeight="1" x14ac:dyDescent="0.2">
      <c r="A28" s="4"/>
      <c r="B28" s="7" t="s">
        <v>24</v>
      </c>
      <c r="C28" s="9">
        <f t="shared" si="10"/>
        <v>0</v>
      </c>
      <c r="D28" s="9">
        <f t="shared" si="11"/>
        <v>0</v>
      </c>
      <c r="E28" s="9">
        <f>VI.53ჯან!E10+VI.53ჯან!E19+VI.53ჯან!E28+VI.54ჯან!E10+VI.54ჯან!E19+VI.54ჯან!E28+VI.55ჯან!E10+VI.55ჯან!E19</f>
        <v>0</v>
      </c>
      <c r="F28" s="9">
        <f t="shared" si="12"/>
        <v>0</v>
      </c>
      <c r="G28" s="9">
        <f>VI.53ჯან!G10+VI.53ჯან!G19+VI.53ჯან!G28+VI.54ჯან!G10+VI.54ჯან!G19+VI.54ჯან!G28+VI.55ჯან!G10+VI.55ჯან!G19</f>
        <v>0</v>
      </c>
      <c r="H28" s="9">
        <f>VI.53ჯან!H10+VI.53ჯან!H19+VI.53ჯან!H28+VI.54ჯან!H10+VI.54ჯან!H19+VI.54ჯან!H28+VI.55ჯან!H10+VI.55ჯან!H19</f>
        <v>0</v>
      </c>
      <c r="I28" s="9">
        <f>VI.53ჯან!I10+VI.53ჯან!I19+VI.53ჯან!I28+VI.54ჯან!I10+VI.54ჯან!I19+VI.54ჯან!I28+VI.55ჯან!I10+VI.55ჯან!I19</f>
        <v>0</v>
      </c>
      <c r="J28" s="9">
        <f>VI.53ჯან!J10+VI.53ჯან!J19+VI.53ჯან!J28+VI.54ჯან!J10+VI.54ჯან!J19+VI.54ჯან!J28+VI.55ჯან!J10+VI.55ჯან!J19</f>
        <v>0</v>
      </c>
      <c r="K28" s="9">
        <f>VI.53ჯან!K10+VI.53ჯან!K19+VI.53ჯან!K28+VI.54ჯან!K10+VI.54ჯან!K19+VI.54ჯან!K28+VI.55ჯან!K10+VI.55ჯან!K19</f>
        <v>0</v>
      </c>
      <c r="L28" s="9">
        <f>VI.53ჯან!L10+VI.53ჯან!L19+VI.53ჯან!L28+VI.54ჯან!L10+VI.54ჯან!L19+VI.54ჯან!L28+VI.55ჯან!L10+VI.55ჯან!L19</f>
        <v>0</v>
      </c>
      <c r="M28" s="9">
        <f>VI.53ჯან!M10+VI.53ჯან!M19+VI.53ჯან!M28+VI.54ჯან!M10+VI.54ჯან!M19+VI.54ჯან!M28+VI.55ჯან!M10+VI.55ჯან!M19</f>
        <v>0</v>
      </c>
      <c r="N28" s="9">
        <f>VI.53ჯან!N10+VI.53ჯან!N19+VI.53ჯან!N28+VI.54ჯან!N10+VI.54ჯან!N19+VI.54ჯან!N28+VI.55ჯან!N10+VI.55ჯან!N19</f>
        <v>0</v>
      </c>
      <c r="O28" s="9">
        <f>VI.53ჯან!O10+VI.53ჯან!O19+VI.53ჯან!O28+VI.54ჯან!O10+VI.54ჯან!O19+VI.54ჯან!O28+VI.55ჯან!O10+VI.55ჯან!O19</f>
        <v>0</v>
      </c>
      <c r="P28" s="9">
        <f>VI.53ჯან!P10+VI.53ჯან!P19+VI.53ჯან!P28+VI.54ჯან!P10+VI.54ჯან!P19+VI.54ჯან!P28+VI.55ჯან!P10+VI.55ჯან!P19</f>
        <v>0</v>
      </c>
      <c r="Q28" s="9">
        <f>VI.53ჯან!Q10+VI.53ჯან!Q19+VI.53ჯან!Q28+VI.54ჯან!Q10+VI.54ჯან!Q19+VI.54ჯან!Q28+VI.55ჯან!Q10+VI.55ჯან!Q19</f>
        <v>0</v>
      </c>
      <c r="R28" s="9">
        <f>VI.53ჯან!R10+VI.53ჯან!R19+VI.53ჯან!R28+VI.54ჯან!R10+VI.54ჯან!R19+VI.54ჯან!R28+VI.55ჯან!R10+VI.55ჯან!R19</f>
        <v>0</v>
      </c>
      <c r="S28" s="9">
        <f>VI.53ჯან!S10+VI.53ჯან!S19+VI.53ჯან!S28+VI.54ჯან!S10+VI.54ჯან!S19+VI.54ჯან!S28+VI.55ჯან!S10+VI.55ჯან!S19</f>
        <v>0</v>
      </c>
      <c r="T28" s="9">
        <f>VI.53ჯან!T10+VI.53ჯან!T19+VI.53ჯან!T28+VI.54ჯან!T10+VI.54ჯან!T19+VI.54ჯან!T28+VI.55ჯან!T10+VI.55ჯან!T19</f>
        <v>0</v>
      </c>
      <c r="U28" s="9">
        <f>VI.53ჯან!U10+VI.53ჯან!U19+VI.53ჯან!U28+VI.54ჯან!U10+VI.54ჯან!U19+VI.54ჯან!U28+VI.55ჯან!U10+VI.55ჯან!U19</f>
        <v>0</v>
      </c>
      <c r="V28" s="9">
        <f>VI.53ჯან!V10+VI.53ჯან!V19+VI.53ჯან!V28+VI.54ჯან!V10+VI.54ჯან!V19+VI.54ჯან!V28+VI.55ჯან!V10+VI.55ჯან!V19</f>
        <v>0</v>
      </c>
    </row>
    <row r="29" spans="1:23" ht="12.75" customHeight="1" x14ac:dyDescent="0.2">
      <c r="A29" s="4"/>
      <c r="B29" s="7" t="s">
        <v>25</v>
      </c>
      <c r="C29" s="9">
        <f t="shared" si="10"/>
        <v>28.9</v>
      </c>
      <c r="D29" s="9">
        <f t="shared" si="11"/>
        <v>28.9</v>
      </c>
      <c r="E29" s="9">
        <f>VI.53ჯან!E11+VI.53ჯან!E20+VI.53ჯან!E29+VI.54ჯან!E11+VI.54ჯან!E20+VI.54ჯან!E29+VI.55ჯან!E11+VI.55ჯან!E20</f>
        <v>0</v>
      </c>
      <c r="F29" s="9">
        <f t="shared" si="12"/>
        <v>0</v>
      </c>
      <c r="G29" s="9">
        <f>VI.53ჯან!G11+VI.53ჯან!G20+VI.53ჯან!G29+VI.54ჯან!G11+VI.54ჯან!G20+VI.54ჯან!G29+VI.55ჯან!G11+VI.55ჯან!G20</f>
        <v>0</v>
      </c>
      <c r="H29" s="9">
        <f>VI.53ჯან!H11+VI.53ჯან!H20+VI.53ჯან!H29+VI.54ჯან!H11+VI.54ჯან!H20+VI.54ჯან!H29+VI.55ჯან!H11+VI.55ჯან!H20</f>
        <v>0</v>
      </c>
      <c r="I29" s="9">
        <f>VI.53ჯან!I11+VI.53ჯან!I20+VI.53ჯან!I29+VI.54ჯან!I11+VI.54ჯან!I20+VI.54ჯან!I29+VI.55ჯან!I11+VI.55ჯან!I20</f>
        <v>0</v>
      </c>
      <c r="J29" s="9">
        <f>VI.53ჯან!J11+VI.53ჯან!J20+VI.53ჯან!J29+VI.54ჯან!J11+VI.54ჯან!J20+VI.54ჯან!J29+VI.55ჯან!J11+VI.55ჯან!J20</f>
        <v>0</v>
      </c>
      <c r="K29" s="9">
        <f>VI.53ჯან!K11+VI.53ჯან!K20+VI.53ჯან!K29+VI.54ჯან!K11+VI.54ჯან!K20+VI.54ჯან!K29+VI.55ჯან!K11+VI.55ჯან!K20</f>
        <v>0</v>
      </c>
      <c r="L29" s="9">
        <f>VI.53ჯან!L11+VI.53ჯან!L20+VI.53ჯან!L29+VI.54ჯან!L11+VI.54ჯან!L20+VI.54ჯან!L29+VI.55ჯან!L11+VI.55ჯან!L20</f>
        <v>0</v>
      </c>
      <c r="M29" s="9">
        <f>VI.53ჯან!M11+VI.53ჯან!M20+VI.53ჯან!M29+VI.54ჯან!M11+VI.54ჯან!M20+VI.54ჯან!M29+VI.55ჯან!M11+VI.55ჯან!M20</f>
        <v>0</v>
      </c>
      <c r="N29" s="9">
        <f>VI.53ჯან!N11+VI.53ჯან!N20+VI.53ჯან!N29+VI.54ჯან!N11+VI.54ჯან!N20+VI.54ჯან!N29+VI.55ჯან!N11+VI.55ჯან!N20</f>
        <v>0</v>
      </c>
      <c r="O29" s="9">
        <f>VI.53ჯან!O11+VI.53ჯან!O20+VI.53ჯან!O29+VI.54ჯან!O11+VI.54ჯან!O20+VI.54ჯან!O29+VI.55ჯან!O11+VI.55ჯან!O20</f>
        <v>0</v>
      </c>
      <c r="P29" s="9">
        <f>VI.53ჯან!P11+VI.53ჯან!P20+VI.53ჯან!P29+VI.54ჯან!P11+VI.54ჯან!P20+VI.54ჯან!P29+VI.55ჯან!P11+VI.55ჯან!P20</f>
        <v>0</v>
      </c>
      <c r="Q29" s="9">
        <f>VI.53ჯან!Q11+VI.53ჯან!Q20+VI.53ჯან!Q29+VI.54ჯან!Q11+VI.54ჯან!Q20+VI.54ჯან!Q29+VI.55ჯან!Q11+VI.55ჯან!Q20</f>
        <v>0</v>
      </c>
      <c r="R29" s="9">
        <f>VI.53ჯან!R11+VI.53ჯან!R20+VI.53ჯან!R29+VI.54ჯან!R11+VI.54ჯან!R20+VI.54ჯან!R29+VI.55ჯან!R11+VI.55ჯან!R20</f>
        <v>0</v>
      </c>
      <c r="S29" s="9">
        <f>VI.53ჯან!S11+VI.53ჯან!S20+VI.53ჯან!S29+VI.54ჯან!S11+VI.54ჯან!S20+VI.54ჯან!S29+VI.55ჯან!S11+VI.55ჯან!S20</f>
        <v>28.9</v>
      </c>
      <c r="T29" s="9">
        <f>VI.53ჯან!T11+VI.53ჯან!T20+VI.53ჯან!T29+VI.54ჯან!T11+VI.54ჯან!T20+VI.54ჯან!T29+VI.55ჯან!T11+VI.55ჯან!T20</f>
        <v>0</v>
      </c>
      <c r="U29" s="9">
        <f>VI.53ჯან!U11+VI.53ჯან!U20+VI.53ჯან!U29+VI.54ჯან!U11+VI.54ჯან!U20+VI.54ჯან!U29+VI.55ჯან!U11+VI.55ჯან!U20</f>
        <v>0</v>
      </c>
      <c r="V29" s="9">
        <f>VI.53ჯან!V11+VI.53ჯან!V20+VI.53ჯან!V29+VI.54ჯან!V11+VI.54ჯან!V20+VI.54ჯან!V29+VI.55ჯან!V11+VI.55ჯან!V20</f>
        <v>0</v>
      </c>
    </row>
    <row r="30" spans="1:23" ht="12.75" customHeight="1" x14ac:dyDescent="0.2">
      <c r="A30" s="4"/>
      <c r="B30" s="8" t="s">
        <v>38</v>
      </c>
      <c r="C30" s="9">
        <f t="shared" si="10"/>
        <v>12</v>
      </c>
      <c r="D30" s="9">
        <f t="shared" si="11"/>
        <v>12</v>
      </c>
      <c r="E30" s="9">
        <f>VI.53ჯან!E12+VI.53ჯან!E21+VI.53ჯან!E30+VI.54ჯან!E12+VI.54ჯან!E21+VI.54ჯან!E30+VI.55ჯან!E12+VI.55ჯან!E21</f>
        <v>0</v>
      </c>
      <c r="F30" s="9">
        <f t="shared" si="12"/>
        <v>0</v>
      </c>
      <c r="G30" s="9">
        <f>VI.53ჯან!G12+VI.53ჯან!G21+VI.53ჯან!G30+VI.54ჯან!G12+VI.54ჯან!G21+VI.54ჯან!G30+VI.55ჯან!G12+VI.55ჯან!G21</f>
        <v>0</v>
      </c>
      <c r="H30" s="9">
        <f>VI.53ჯან!H12+VI.53ჯან!H21+VI.53ჯან!H30+VI.54ჯან!H12+VI.54ჯან!H21+VI.54ჯან!H30+VI.55ჯან!H12+VI.55ჯან!H21</f>
        <v>0</v>
      </c>
      <c r="I30" s="9">
        <f>VI.53ჯან!I12+VI.53ჯან!I21+VI.53ჯან!I30+VI.54ჯან!I12+VI.54ჯან!I21+VI.54ჯან!I30+VI.55ჯან!I12+VI.55ჯან!I21</f>
        <v>0</v>
      </c>
      <c r="J30" s="9">
        <f>VI.53ჯან!J12+VI.53ჯან!J21+VI.53ჯან!J30+VI.54ჯან!J12+VI.54ჯან!J21+VI.54ჯან!J30+VI.55ჯან!J12+VI.55ჯან!J21</f>
        <v>0</v>
      </c>
      <c r="K30" s="9">
        <f>VI.53ჯან!K12+VI.53ჯან!K21+VI.53ჯან!K30+VI.54ჯან!K12+VI.54ჯან!K21+VI.54ჯან!K30+VI.55ჯან!K12+VI.55ჯან!K21</f>
        <v>0</v>
      </c>
      <c r="L30" s="9">
        <f>VI.53ჯან!L12+VI.53ჯან!L21+VI.53ჯან!L30+VI.54ჯან!L12+VI.54ჯან!L21+VI.54ჯან!L30+VI.55ჯან!L12+VI.55ჯან!L21</f>
        <v>0</v>
      </c>
      <c r="M30" s="9">
        <f>VI.53ჯან!M12+VI.53ჯან!M21+VI.53ჯან!M30+VI.54ჯან!M12+VI.54ჯან!M21+VI.54ჯან!M30+VI.55ჯან!M12+VI.55ჯან!M21</f>
        <v>0</v>
      </c>
      <c r="N30" s="9">
        <f>VI.53ჯან!N12+VI.53ჯან!N21+VI.53ჯან!N30+VI.54ჯან!N12+VI.54ჯან!N21+VI.54ჯან!N30+VI.55ჯან!N12+VI.55ჯან!N21</f>
        <v>0</v>
      </c>
      <c r="O30" s="9">
        <f>VI.53ჯან!O12+VI.53ჯან!O21+VI.53ჯან!O30+VI.54ჯან!O12+VI.54ჯან!O21+VI.54ჯან!O30+VI.55ჯან!O12+VI.55ჯან!O21</f>
        <v>0</v>
      </c>
      <c r="P30" s="9">
        <f>VI.53ჯან!P12+VI.53ჯან!P21+VI.53ჯან!P30+VI.54ჯან!P12+VI.54ჯან!P21+VI.54ჯან!P30+VI.55ჯან!P12+VI.55ჯან!P21</f>
        <v>0</v>
      </c>
      <c r="Q30" s="9">
        <f>VI.53ჯან!Q12+VI.53ჯან!Q21+VI.53ჯან!Q30+VI.54ჯან!Q12+VI.54ჯან!Q21+VI.54ჯან!Q30+VI.55ჯან!Q12+VI.55ჯან!Q21</f>
        <v>0</v>
      </c>
      <c r="R30" s="9">
        <f>VI.53ჯან!R12+VI.53ჯან!R21+VI.53ჯან!R30+VI.54ჯან!R12+VI.54ჯან!R21+VI.54ჯან!R30+VI.55ჯან!R12+VI.55ჯან!R21</f>
        <v>0</v>
      </c>
      <c r="S30" s="9">
        <f>VI.53ჯან!S12+VI.53ჯან!S21+VI.53ჯან!S30+VI.54ჯან!S12+VI.54ჯან!S21+VI.54ჯან!S30+VI.55ჯან!S12+VI.55ჯან!S21</f>
        <v>12</v>
      </c>
      <c r="T30" s="9">
        <f>VI.53ჯან!T12+VI.53ჯან!T21+VI.53ჯან!T30+VI.54ჯან!T12+VI.54ჯან!T21+VI.54ჯან!T30+VI.55ჯან!T12+VI.55ჯან!T21</f>
        <v>0</v>
      </c>
      <c r="U30" s="9">
        <f>VI.53ჯან!U12+VI.53ჯან!U21+VI.53ჯან!U30+VI.54ჯან!U12+VI.54ჯან!U21+VI.54ჯან!U30+VI.55ჯან!U12+VI.55ჯან!U21</f>
        <v>0</v>
      </c>
      <c r="V30" s="9">
        <f>VI.53ჯან!V12+VI.53ჯან!V21+VI.53ჯან!V30+VI.54ჯან!V12+VI.54ჯან!V21+VI.54ჯან!V30+VI.55ჯან!V12+VI.55ჯან!V21</f>
        <v>0</v>
      </c>
    </row>
    <row r="31" spans="1:23" ht="12.75" customHeight="1" x14ac:dyDescent="0.2">
      <c r="A31" s="4"/>
      <c r="B31" s="8" t="s">
        <v>26</v>
      </c>
      <c r="C31" s="9">
        <f t="shared" si="10"/>
        <v>329.4</v>
      </c>
      <c r="D31" s="9">
        <f t="shared" si="11"/>
        <v>329.4</v>
      </c>
      <c r="E31" s="9">
        <f>E27+E28+E29+E30</f>
        <v>0</v>
      </c>
      <c r="F31" s="9">
        <f t="shared" si="12"/>
        <v>20</v>
      </c>
      <c r="G31" s="9">
        <f t="shared" ref="G31:V31" si="13">G27+G28+G29+G30</f>
        <v>0</v>
      </c>
      <c r="H31" s="9">
        <f t="shared" si="13"/>
        <v>0</v>
      </c>
      <c r="I31" s="9">
        <f t="shared" si="13"/>
        <v>0</v>
      </c>
      <c r="J31" s="9">
        <f t="shared" si="13"/>
        <v>0</v>
      </c>
      <c r="K31" s="9">
        <f t="shared" si="13"/>
        <v>0</v>
      </c>
      <c r="L31" s="9">
        <f t="shared" si="13"/>
        <v>0</v>
      </c>
      <c r="M31" s="9">
        <f t="shared" si="13"/>
        <v>0</v>
      </c>
      <c r="N31" s="9">
        <f t="shared" si="13"/>
        <v>0</v>
      </c>
      <c r="O31" s="9">
        <f t="shared" si="13"/>
        <v>20</v>
      </c>
      <c r="P31" s="9">
        <f t="shared" si="13"/>
        <v>0</v>
      </c>
      <c r="Q31" s="9">
        <f t="shared" si="13"/>
        <v>0</v>
      </c>
      <c r="R31" s="9">
        <f t="shared" si="13"/>
        <v>0</v>
      </c>
      <c r="S31" s="9">
        <f t="shared" si="13"/>
        <v>309.39999999999998</v>
      </c>
      <c r="T31" s="9">
        <f t="shared" si="13"/>
        <v>0</v>
      </c>
      <c r="U31" s="9">
        <f t="shared" si="13"/>
        <v>0</v>
      </c>
      <c r="V31" s="9">
        <f t="shared" si="13"/>
        <v>0</v>
      </c>
    </row>
    <row r="32" spans="1:23" ht="12.75" customHeight="1" x14ac:dyDescent="0.2">
      <c r="A32" s="4"/>
      <c r="B32" s="7" t="s">
        <v>27</v>
      </c>
      <c r="C32" s="9">
        <f t="shared" si="10"/>
        <v>185.9</v>
      </c>
      <c r="D32" s="9">
        <f t="shared" si="11"/>
        <v>185.9</v>
      </c>
      <c r="E32" s="9">
        <f>VI.53ჯან!E14+VI.53ჯან!E23+VI.53ჯან!E32+VI.54ჯან!E14+VI.54ჯან!E23+VI.54ჯან!E32+VI.55ჯან!E14+VI.55ჯან!E23</f>
        <v>0</v>
      </c>
      <c r="F32" s="9">
        <f t="shared" si="12"/>
        <v>11.5</v>
      </c>
      <c r="G32" s="9">
        <f>VI.53ჯან!G14+VI.53ჯან!G23+VI.53ჯან!G32+VI.54ჯან!G14+VI.54ჯან!G23+VI.54ჯან!G32+VI.55ჯან!G14+VI.55ჯან!G23</f>
        <v>0</v>
      </c>
      <c r="H32" s="9">
        <f>VI.53ჯან!H14+VI.53ჯან!H23+VI.53ჯან!H32+VI.54ჯან!H14+VI.54ჯან!H23+VI.54ჯან!H32+VI.55ჯან!H14+VI.55ჯან!H23</f>
        <v>0</v>
      </c>
      <c r="I32" s="9">
        <f>VI.53ჯან!I14+VI.53ჯან!I23+VI.53ჯან!I32+VI.54ჯან!I14+VI.54ჯან!I23+VI.54ჯან!I32+VI.55ჯან!I14+VI.55ჯან!I23</f>
        <v>0</v>
      </c>
      <c r="J32" s="9">
        <f>VI.53ჯან!J14+VI.53ჯან!J23+VI.53ჯან!J32+VI.54ჯან!J14+VI.54ჯან!J23+VI.54ჯან!J32+VI.55ჯან!J14+VI.55ჯან!J23</f>
        <v>0</v>
      </c>
      <c r="K32" s="9">
        <f>VI.53ჯან!K14+VI.53ჯან!K23+VI.53ჯან!K32+VI.54ჯან!K14+VI.54ჯან!K23+VI.54ჯან!K32+VI.55ჯან!K14+VI.55ჯან!K23</f>
        <v>0</v>
      </c>
      <c r="L32" s="9">
        <f>VI.53ჯან!L14+VI.53ჯან!L23+VI.53ჯან!L32+VI.54ჯან!L14+VI.54ჯან!L23+VI.54ჯან!L32+VI.55ჯან!L14+VI.55ჯან!L23</f>
        <v>0</v>
      </c>
      <c r="M32" s="9">
        <f>VI.53ჯან!M14+VI.53ჯან!M23+VI.53ჯან!M32+VI.54ჯან!M14+VI.54ჯან!M23+VI.54ჯან!M32+VI.55ჯან!M14+VI.55ჯან!M23</f>
        <v>0</v>
      </c>
      <c r="N32" s="9">
        <f>VI.53ჯან!N14+VI.53ჯან!N23+VI.53ჯან!N32+VI.54ჯან!N14+VI.54ჯან!N23+VI.54ჯან!N32+VI.55ჯან!N14+VI.55ჯან!N23</f>
        <v>0</v>
      </c>
      <c r="O32" s="9">
        <f>VI.53ჯან!O14+VI.53ჯან!O23+VI.53ჯან!O32+VI.54ჯან!O14+VI.54ჯან!O23+VI.54ჯან!O32+VI.55ჯან!O14+VI.55ჯან!O23</f>
        <v>11.5</v>
      </c>
      <c r="P32" s="9">
        <f>VI.53ჯან!P14+VI.53ჯან!P23+VI.53ჯან!P32+VI.54ჯან!P14+VI.54ჯან!P23+VI.54ჯან!P32+VI.55ჯან!P14+VI.55ჯან!P23</f>
        <v>0</v>
      </c>
      <c r="Q32" s="9">
        <f>VI.53ჯან!Q14+VI.53ჯან!Q23+VI.53ჯან!Q32+VI.54ჯან!Q14+VI.54ჯან!Q23+VI.54ჯან!Q32+VI.55ჯან!Q14+VI.55ჯან!Q23</f>
        <v>0</v>
      </c>
      <c r="R32" s="9">
        <f>VI.53ჯან!R14+VI.53ჯან!R23+VI.53ჯან!R32+VI.54ჯან!R14+VI.54ჯან!R23+VI.54ჯან!R32+VI.55ჯან!R14+VI.55ჯან!R23</f>
        <v>0</v>
      </c>
      <c r="S32" s="9">
        <f>VI.53ჯან!S14+VI.53ჯან!S23+VI.53ჯან!S32+VI.54ჯან!S14+VI.54ჯან!S23+VI.54ჯან!S32+VI.55ჯან!S14+VI.55ჯან!S23</f>
        <v>174.4</v>
      </c>
      <c r="T32" s="9">
        <f>VI.53ჯან!T14+VI.53ჯან!T23+VI.53ჯან!T32+VI.54ჯან!T14+VI.54ჯან!T23+VI.54ჯან!T32+VI.55ჯან!T14+VI.55ჯან!T23</f>
        <v>0</v>
      </c>
      <c r="U32" s="9">
        <f>VI.53ჯან!U14+VI.53ჯან!U23+VI.53ჯან!U32+VI.54ჯან!U14+VI.54ჯან!U23+VI.54ჯან!U32+VI.55ჯან!U14+VI.55ჯან!U23</f>
        <v>0</v>
      </c>
      <c r="V32" s="9">
        <f>VI.53ჯან!V14+VI.53ჯან!V23+VI.53ჯან!V32+VI.54ჯან!V14+VI.54ჯან!V23+VI.54ჯან!V32+VI.55ჯან!V14+VI.55ჯან!V23</f>
        <v>0</v>
      </c>
    </row>
    <row r="33" spans="1:22" ht="12.75" customHeight="1" x14ac:dyDescent="0.2">
      <c r="A33" s="4"/>
      <c r="B33" s="7" t="s">
        <v>28</v>
      </c>
      <c r="C33" s="9">
        <f t="shared" ref="C33:V33" si="14">C32-C31</f>
        <v>-143.49999999999997</v>
      </c>
      <c r="D33" s="9">
        <f t="shared" si="14"/>
        <v>-143.49999999999997</v>
      </c>
      <c r="E33" s="9">
        <f t="shared" si="14"/>
        <v>0</v>
      </c>
      <c r="F33" s="9">
        <f t="shared" si="14"/>
        <v>-8.5</v>
      </c>
      <c r="G33" s="9">
        <f t="shared" si="14"/>
        <v>0</v>
      </c>
      <c r="H33" s="9">
        <f t="shared" si="14"/>
        <v>0</v>
      </c>
      <c r="I33" s="9">
        <f t="shared" si="14"/>
        <v>0</v>
      </c>
      <c r="J33" s="9">
        <f t="shared" si="14"/>
        <v>0</v>
      </c>
      <c r="K33" s="9">
        <f t="shared" si="14"/>
        <v>0</v>
      </c>
      <c r="L33" s="9">
        <f t="shared" si="14"/>
        <v>0</v>
      </c>
      <c r="M33" s="9">
        <f t="shared" si="14"/>
        <v>0</v>
      </c>
      <c r="N33" s="9">
        <f t="shared" si="14"/>
        <v>0</v>
      </c>
      <c r="O33" s="9">
        <f t="shared" si="14"/>
        <v>-8.5</v>
      </c>
      <c r="P33" s="9">
        <f t="shared" si="14"/>
        <v>0</v>
      </c>
      <c r="Q33" s="9">
        <f t="shared" si="14"/>
        <v>0</v>
      </c>
      <c r="R33" s="9">
        <f t="shared" si="14"/>
        <v>0</v>
      </c>
      <c r="S33" s="9">
        <f t="shared" si="14"/>
        <v>-134.99999999999997</v>
      </c>
      <c r="T33" s="9">
        <f t="shared" si="14"/>
        <v>0</v>
      </c>
      <c r="U33" s="9">
        <f t="shared" si="14"/>
        <v>0</v>
      </c>
      <c r="V33" s="9">
        <f t="shared" si="14"/>
        <v>0</v>
      </c>
    </row>
    <row r="34" spans="1:22" ht="12.75" customHeight="1" x14ac:dyDescent="0.2">
      <c r="A34" s="4"/>
      <c r="B34" s="7" t="s">
        <v>29</v>
      </c>
      <c r="C34" s="9">
        <f>C32/C31*100</f>
        <v>56.435944140862183</v>
      </c>
      <c r="D34" s="9">
        <f>D32/D31*100</f>
        <v>56.435944140862183</v>
      </c>
      <c r="E34" s="9"/>
      <c r="F34" s="9">
        <f>F32/F31*100</f>
        <v>57.499999999999993</v>
      </c>
      <c r="G34" s="9"/>
      <c r="H34" s="9"/>
      <c r="I34" s="9"/>
      <c r="J34" s="9"/>
      <c r="K34" s="9"/>
      <c r="L34" s="9"/>
      <c r="M34" s="9"/>
      <c r="N34" s="9"/>
      <c r="O34" s="9">
        <f>O32/O31*100</f>
        <v>57.499999999999993</v>
      </c>
      <c r="P34" s="9"/>
      <c r="Q34" s="9"/>
      <c r="R34" s="9"/>
      <c r="S34" s="9">
        <f>S32/S31*100</f>
        <v>56.367162249515204</v>
      </c>
      <c r="T34" s="9"/>
      <c r="U34" s="9"/>
      <c r="V34" s="9"/>
    </row>
    <row r="35" spans="1:22" ht="12.75" customHeight="1" x14ac:dyDescent="0.2"/>
  </sheetData>
  <mergeCells count="16">
    <mergeCell ref="A2:A6"/>
    <mergeCell ref="D2:T2"/>
    <mergeCell ref="D3:D5"/>
    <mergeCell ref="E3:E5"/>
    <mergeCell ref="F4:F5"/>
    <mergeCell ref="P3:P5"/>
    <mergeCell ref="Q3:Q5"/>
    <mergeCell ref="R3:R5"/>
    <mergeCell ref="F3:O3"/>
    <mergeCell ref="G4:O4"/>
    <mergeCell ref="B2:B6"/>
    <mergeCell ref="C2:C5"/>
    <mergeCell ref="V2:V5"/>
    <mergeCell ref="S3:S5"/>
    <mergeCell ref="T3:T5"/>
    <mergeCell ref="U2:U5"/>
  </mergeCells>
  <phoneticPr fontId="1" type="noConversion"/>
  <pageMargins left="0.17" right="0.2" top="0.19" bottom="0.16" header="0.17" footer="0.16"/>
  <pageSetup paperSize="9" orientation="landscape" verticalDpi="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9"/>
  <sheetViews>
    <sheetView showZeros="0" zoomScale="110" zoomScaleNormal="110" workbookViewId="0">
      <pane ySplit="6" topLeftCell="A16" activePane="bottomLeft" state="frozen"/>
      <selection activeCell="C35" sqref="C35"/>
      <selection pane="bottomLeft" activeCell="C23" sqref="C23"/>
    </sheetView>
  </sheetViews>
  <sheetFormatPr defaultRowHeight="11.25" x14ac:dyDescent="0.2"/>
  <cols>
    <col min="1" max="1" width="3" style="1" customWidth="1"/>
    <col min="2" max="2" width="30" style="1" customWidth="1"/>
    <col min="3" max="3" width="6.140625" style="2" customWidth="1"/>
    <col min="4" max="4" width="5.85546875" style="2" customWidth="1"/>
    <col min="5" max="5" width="5.28515625" style="2" customWidth="1"/>
    <col min="6" max="6" width="5.42578125" style="2" customWidth="1"/>
    <col min="7" max="7" width="7.28515625" style="2" customWidth="1"/>
    <col min="8" max="8" width="5.140625" style="2" customWidth="1"/>
    <col min="9" max="9" width="4.85546875" style="2" customWidth="1"/>
    <col min="10" max="10" width="5.7109375" style="2" customWidth="1"/>
    <col min="11" max="11" width="4.7109375" style="2" customWidth="1"/>
    <col min="12" max="12" width="5.140625" style="2" customWidth="1"/>
    <col min="13" max="13" width="8.42578125" style="2" customWidth="1"/>
    <col min="14" max="14" width="8" style="2" customWidth="1"/>
    <col min="15" max="15" width="8.140625" style="2" customWidth="1"/>
    <col min="16" max="19" width="4.140625" style="2" customWidth="1"/>
    <col min="20" max="20" width="5.7109375" style="2" customWidth="1"/>
    <col min="21" max="22" width="4.42578125" style="2" customWidth="1"/>
    <col min="23" max="23" width="9.140625" style="2"/>
    <col min="24" max="16384" width="9.140625" style="1"/>
  </cols>
  <sheetData>
    <row r="1" spans="1:23" ht="11.25" customHeight="1" x14ac:dyDescent="0.2">
      <c r="A1" s="5"/>
      <c r="B1" s="14" t="s">
        <v>183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">
        <v>53</v>
      </c>
    </row>
    <row r="2" spans="1:23" ht="12.75" customHeight="1" x14ac:dyDescent="0.2">
      <c r="A2" s="83" t="s">
        <v>0</v>
      </c>
      <c r="B2" s="83" t="s">
        <v>1</v>
      </c>
      <c r="C2" s="85" t="s">
        <v>22</v>
      </c>
      <c r="D2" s="93" t="s">
        <v>16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85" t="s">
        <v>15</v>
      </c>
      <c r="V2" s="85" t="s">
        <v>21</v>
      </c>
      <c r="W2" s="1"/>
    </row>
    <row r="3" spans="1:23" ht="13.5" customHeight="1" x14ac:dyDescent="0.2">
      <c r="A3" s="83"/>
      <c r="B3" s="83"/>
      <c r="C3" s="85"/>
      <c r="D3" s="85" t="s">
        <v>20</v>
      </c>
      <c r="E3" s="85" t="s">
        <v>2</v>
      </c>
      <c r="F3" s="84" t="s">
        <v>17</v>
      </c>
      <c r="G3" s="84"/>
      <c r="H3" s="84"/>
      <c r="I3" s="84"/>
      <c r="J3" s="84"/>
      <c r="K3" s="84"/>
      <c r="L3" s="84"/>
      <c r="M3" s="84"/>
      <c r="N3" s="84"/>
      <c r="O3" s="84"/>
      <c r="P3" s="85" t="s">
        <v>11</v>
      </c>
      <c r="Q3" s="85" t="s">
        <v>12</v>
      </c>
      <c r="R3" s="85" t="s">
        <v>13</v>
      </c>
      <c r="S3" s="85" t="s">
        <v>14</v>
      </c>
      <c r="T3" s="85" t="s">
        <v>47</v>
      </c>
      <c r="U3" s="85"/>
      <c r="V3" s="85"/>
      <c r="W3" s="1"/>
    </row>
    <row r="4" spans="1:23" ht="9" customHeight="1" x14ac:dyDescent="0.2">
      <c r="A4" s="83"/>
      <c r="B4" s="83"/>
      <c r="C4" s="85"/>
      <c r="D4" s="85"/>
      <c r="E4" s="85"/>
      <c r="F4" s="85" t="s">
        <v>19</v>
      </c>
      <c r="G4" s="84" t="s">
        <v>18</v>
      </c>
      <c r="H4" s="84"/>
      <c r="I4" s="84"/>
      <c r="J4" s="84"/>
      <c r="K4" s="84"/>
      <c r="L4" s="84"/>
      <c r="M4" s="84"/>
      <c r="N4" s="84"/>
      <c r="O4" s="84"/>
      <c r="P4" s="85"/>
      <c r="Q4" s="85"/>
      <c r="R4" s="85"/>
      <c r="S4" s="85"/>
      <c r="T4" s="85"/>
      <c r="U4" s="85"/>
      <c r="V4" s="85"/>
      <c r="W4" s="1"/>
    </row>
    <row r="5" spans="1:23" ht="108.75" customHeight="1" x14ac:dyDescent="0.2">
      <c r="A5" s="83"/>
      <c r="B5" s="83"/>
      <c r="C5" s="85"/>
      <c r="D5" s="85"/>
      <c r="E5" s="85"/>
      <c r="F5" s="85"/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52</v>
      </c>
      <c r="O5" s="3" t="s">
        <v>10</v>
      </c>
      <c r="P5" s="85"/>
      <c r="Q5" s="85"/>
      <c r="R5" s="85"/>
      <c r="S5" s="85"/>
      <c r="T5" s="85"/>
      <c r="U5" s="85"/>
      <c r="V5" s="85"/>
    </row>
    <row r="6" spans="1:23" x14ac:dyDescent="0.2">
      <c r="A6" s="83"/>
      <c r="B6" s="83"/>
      <c r="C6" s="4">
        <v>1</v>
      </c>
      <c r="D6" s="4">
        <v>2</v>
      </c>
      <c r="E6" s="4">
        <v>21</v>
      </c>
      <c r="F6" s="4">
        <v>22</v>
      </c>
      <c r="G6" s="4">
        <v>221</v>
      </c>
      <c r="H6" s="4">
        <v>222</v>
      </c>
      <c r="I6" s="4">
        <v>223</v>
      </c>
      <c r="J6" s="4">
        <v>224</v>
      </c>
      <c r="K6" s="4">
        <v>225</v>
      </c>
      <c r="L6" s="4">
        <v>226</v>
      </c>
      <c r="M6" s="4">
        <v>227</v>
      </c>
      <c r="N6" s="4">
        <v>228</v>
      </c>
      <c r="O6" s="4">
        <v>229</v>
      </c>
      <c r="P6" s="4">
        <v>23</v>
      </c>
      <c r="Q6" s="4">
        <v>24</v>
      </c>
      <c r="R6" s="4">
        <v>25</v>
      </c>
      <c r="S6" s="4">
        <v>26</v>
      </c>
      <c r="T6" s="4">
        <v>27</v>
      </c>
      <c r="U6" s="4">
        <v>28</v>
      </c>
      <c r="V6" s="4">
        <v>29</v>
      </c>
      <c r="W6" s="1"/>
    </row>
    <row r="7" spans="1:23" ht="12" customHeight="1" x14ac:dyDescent="0.2">
      <c r="A7" s="4">
        <v>1</v>
      </c>
      <c r="B7" s="4">
        <v>2</v>
      </c>
      <c r="C7" s="4">
        <v>4</v>
      </c>
      <c r="D7" s="4">
        <v>5</v>
      </c>
      <c r="E7" s="4">
        <v>6</v>
      </c>
      <c r="F7" s="4">
        <v>7</v>
      </c>
      <c r="G7" s="4">
        <v>8</v>
      </c>
      <c r="H7" s="4">
        <v>9</v>
      </c>
      <c r="I7" s="4">
        <v>10</v>
      </c>
      <c r="J7" s="4">
        <v>11</v>
      </c>
      <c r="K7" s="4">
        <v>12</v>
      </c>
      <c r="L7" s="4">
        <v>13</v>
      </c>
      <c r="M7" s="4">
        <v>14</v>
      </c>
      <c r="N7" s="4">
        <v>15</v>
      </c>
      <c r="O7" s="4">
        <v>16</v>
      </c>
      <c r="P7" s="4">
        <v>17</v>
      </c>
      <c r="Q7" s="4">
        <v>18</v>
      </c>
      <c r="R7" s="4">
        <v>19</v>
      </c>
      <c r="S7" s="4">
        <v>20</v>
      </c>
      <c r="T7" s="4">
        <v>21</v>
      </c>
      <c r="U7" s="4">
        <v>22</v>
      </c>
      <c r="V7" s="4">
        <v>23</v>
      </c>
    </row>
    <row r="8" spans="1:23" ht="30" customHeight="1" x14ac:dyDescent="0.2">
      <c r="A8" s="13" t="s">
        <v>32</v>
      </c>
      <c r="B8" s="10" t="s">
        <v>160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4"/>
      <c r="W8" s="1"/>
    </row>
    <row r="9" spans="1:23" ht="13.5" customHeight="1" x14ac:dyDescent="0.2">
      <c r="A9" s="4"/>
      <c r="B9" s="7" t="s">
        <v>23</v>
      </c>
      <c r="C9" s="9">
        <f t="shared" ref="C9:C14" si="0">D9+U9+V9</f>
        <v>135</v>
      </c>
      <c r="D9" s="9">
        <f t="shared" ref="D9:D14" si="1">E9+F9+P9+Q9+R9+S9+T9</f>
        <v>135</v>
      </c>
      <c r="E9" s="9"/>
      <c r="F9" s="9">
        <f t="shared" ref="F9:F14" si="2">G9+H9+I9+J9+K9+L9+M9+N9+O9</f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9">
        <v>135</v>
      </c>
      <c r="T9" s="4"/>
      <c r="U9" s="4"/>
      <c r="V9" s="4"/>
      <c r="W9" s="1"/>
    </row>
    <row r="10" spans="1:23" ht="13.5" customHeight="1" x14ac:dyDescent="0.2">
      <c r="A10" s="4"/>
      <c r="B10" s="7" t="s">
        <v>24</v>
      </c>
      <c r="C10" s="9">
        <f t="shared" si="0"/>
        <v>0</v>
      </c>
      <c r="D10" s="9">
        <f t="shared" si="1"/>
        <v>0</v>
      </c>
      <c r="E10" s="9"/>
      <c r="F10" s="9">
        <f t="shared" si="2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1"/>
    </row>
    <row r="11" spans="1:23" ht="13.5" customHeight="1" x14ac:dyDescent="0.2">
      <c r="A11" s="4"/>
      <c r="B11" s="7" t="s">
        <v>25</v>
      </c>
      <c r="C11" s="9">
        <f t="shared" si="0"/>
        <v>28.9</v>
      </c>
      <c r="D11" s="9">
        <f t="shared" si="1"/>
        <v>28.9</v>
      </c>
      <c r="E11" s="9"/>
      <c r="F11" s="9">
        <f t="shared" si="2"/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9">
        <v>28.9</v>
      </c>
      <c r="T11" s="4"/>
      <c r="U11" s="4"/>
      <c r="V11" s="4"/>
      <c r="W11" s="1"/>
    </row>
    <row r="12" spans="1:23" ht="13.5" customHeight="1" x14ac:dyDescent="0.2">
      <c r="A12" s="4"/>
      <c r="B12" s="8" t="s">
        <v>38</v>
      </c>
      <c r="C12" s="9">
        <f t="shared" si="0"/>
        <v>0</v>
      </c>
      <c r="D12" s="9">
        <f t="shared" si="1"/>
        <v>0</v>
      </c>
      <c r="E12" s="9"/>
      <c r="F12" s="9">
        <f t="shared" si="2"/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9"/>
      <c r="T12" s="4"/>
      <c r="U12" s="4"/>
      <c r="V12" s="4"/>
      <c r="W12" s="1"/>
    </row>
    <row r="13" spans="1:23" ht="13.5" customHeight="1" x14ac:dyDescent="0.2">
      <c r="A13" s="4"/>
      <c r="B13" s="8" t="s">
        <v>26</v>
      </c>
      <c r="C13" s="9">
        <f t="shared" si="0"/>
        <v>163.9</v>
      </c>
      <c r="D13" s="9">
        <f t="shared" si="1"/>
        <v>163.9</v>
      </c>
      <c r="E13" s="9">
        <f>E9+E10+E11+E12</f>
        <v>0</v>
      </c>
      <c r="F13" s="9">
        <f t="shared" si="2"/>
        <v>0</v>
      </c>
      <c r="G13" s="9">
        <f t="shared" ref="G13:V13" si="3">G9+G10+G11+G12</f>
        <v>0</v>
      </c>
      <c r="H13" s="9">
        <f t="shared" si="3"/>
        <v>0</v>
      </c>
      <c r="I13" s="9">
        <f t="shared" si="3"/>
        <v>0</v>
      </c>
      <c r="J13" s="9">
        <f t="shared" si="3"/>
        <v>0</v>
      </c>
      <c r="K13" s="9">
        <f t="shared" si="3"/>
        <v>0</v>
      </c>
      <c r="L13" s="9">
        <f t="shared" si="3"/>
        <v>0</v>
      </c>
      <c r="M13" s="9">
        <f t="shared" si="3"/>
        <v>0</v>
      </c>
      <c r="N13" s="9">
        <f t="shared" si="3"/>
        <v>0</v>
      </c>
      <c r="O13" s="9">
        <f t="shared" si="3"/>
        <v>0</v>
      </c>
      <c r="P13" s="9">
        <f t="shared" si="3"/>
        <v>0</v>
      </c>
      <c r="Q13" s="9">
        <f t="shared" si="3"/>
        <v>0</v>
      </c>
      <c r="R13" s="9">
        <f t="shared" si="3"/>
        <v>0</v>
      </c>
      <c r="S13" s="9">
        <f t="shared" si="3"/>
        <v>163.9</v>
      </c>
      <c r="T13" s="9">
        <f t="shared" si="3"/>
        <v>0</v>
      </c>
      <c r="U13" s="9">
        <f t="shared" si="3"/>
        <v>0</v>
      </c>
      <c r="V13" s="9">
        <f t="shared" si="3"/>
        <v>0</v>
      </c>
      <c r="W13" s="1"/>
    </row>
    <row r="14" spans="1:23" ht="13.5" customHeight="1" x14ac:dyDescent="0.2">
      <c r="A14" s="4"/>
      <c r="B14" s="7" t="s">
        <v>27</v>
      </c>
      <c r="C14" s="9">
        <f t="shared" si="0"/>
        <v>91.2</v>
      </c>
      <c r="D14" s="9">
        <f t="shared" si="1"/>
        <v>91.2</v>
      </c>
      <c r="E14" s="9"/>
      <c r="F14" s="9">
        <f t="shared" si="2"/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9">
        <v>91.2</v>
      </c>
      <c r="T14" s="4"/>
      <c r="U14" s="4"/>
      <c r="V14" s="4"/>
      <c r="W14" s="1"/>
    </row>
    <row r="15" spans="1:23" ht="12.75" customHeight="1" x14ac:dyDescent="0.2">
      <c r="A15" s="4"/>
      <c r="B15" s="7" t="s">
        <v>28</v>
      </c>
      <c r="C15" s="9">
        <f t="shared" ref="C15:V15" si="4">C14-C13</f>
        <v>-72.7</v>
      </c>
      <c r="D15" s="9">
        <f t="shared" si="4"/>
        <v>-72.7</v>
      </c>
      <c r="E15" s="9">
        <f t="shared" si="4"/>
        <v>0</v>
      </c>
      <c r="F15" s="9">
        <f t="shared" si="4"/>
        <v>0</v>
      </c>
      <c r="G15" s="9">
        <f t="shared" si="4"/>
        <v>0</v>
      </c>
      <c r="H15" s="9">
        <f t="shared" si="4"/>
        <v>0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0</v>
      </c>
      <c r="M15" s="9">
        <f t="shared" si="4"/>
        <v>0</v>
      </c>
      <c r="N15" s="9">
        <f t="shared" si="4"/>
        <v>0</v>
      </c>
      <c r="O15" s="9">
        <f t="shared" si="4"/>
        <v>0</v>
      </c>
      <c r="P15" s="9">
        <f t="shared" si="4"/>
        <v>0</v>
      </c>
      <c r="Q15" s="9">
        <f t="shared" si="4"/>
        <v>0</v>
      </c>
      <c r="R15" s="9">
        <f t="shared" si="4"/>
        <v>0</v>
      </c>
      <c r="S15" s="9">
        <f t="shared" si="4"/>
        <v>-72.7</v>
      </c>
      <c r="T15" s="9">
        <f t="shared" si="4"/>
        <v>0</v>
      </c>
      <c r="U15" s="9">
        <f t="shared" si="4"/>
        <v>0</v>
      </c>
      <c r="V15" s="9">
        <f t="shared" si="4"/>
        <v>0</v>
      </c>
      <c r="W15" s="1"/>
    </row>
    <row r="16" spans="1:23" ht="12.75" customHeight="1" x14ac:dyDescent="0.2">
      <c r="A16" s="4"/>
      <c r="B16" s="7" t="s">
        <v>29</v>
      </c>
      <c r="C16" s="9">
        <f>C14/C13*100</f>
        <v>55.643685173886517</v>
      </c>
      <c r="D16" s="9">
        <f>D14/D13*100</f>
        <v>55.643685173886517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>
        <f>S14/S13*100</f>
        <v>55.643685173886517</v>
      </c>
      <c r="T16" s="9"/>
      <c r="U16" s="9"/>
      <c r="V16" s="9"/>
      <c r="W16" s="1"/>
    </row>
    <row r="17" spans="1:23" ht="23.25" customHeight="1" x14ac:dyDescent="0.2">
      <c r="A17" s="13" t="s">
        <v>33</v>
      </c>
      <c r="B17" s="10" t="s">
        <v>42</v>
      </c>
      <c r="C17" s="9"/>
      <c r="D17" s="9"/>
      <c r="E17" s="9"/>
      <c r="F17" s="9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1"/>
    </row>
    <row r="18" spans="1:23" ht="13.5" customHeight="1" x14ac:dyDescent="0.2">
      <c r="A18" s="4"/>
      <c r="B18" s="7" t="s">
        <v>23</v>
      </c>
      <c r="C18" s="9">
        <f t="shared" ref="C18:C23" si="5">D18+U18+V18</f>
        <v>90.4</v>
      </c>
      <c r="D18" s="9">
        <f t="shared" ref="D18:D23" si="6">E18+F18+P18+Q18+R18+S18+T18</f>
        <v>90.4</v>
      </c>
      <c r="E18" s="9"/>
      <c r="F18" s="9">
        <f t="shared" ref="F18:F23" si="7">G18+H18+I18+J18+K18+L18+M18+N18+O18</f>
        <v>0</v>
      </c>
      <c r="G18" s="4"/>
      <c r="H18" s="4"/>
      <c r="I18" s="4"/>
      <c r="J18" s="4"/>
      <c r="K18" s="4"/>
      <c r="L18" s="4"/>
      <c r="M18" s="4"/>
      <c r="N18" s="4"/>
      <c r="O18" s="9"/>
      <c r="P18" s="4"/>
      <c r="Q18" s="4"/>
      <c r="R18" s="4"/>
      <c r="S18" s="9">
        <v>90.4</v>
      </c>
      <c r="T18" s="4"/>
      <c r="U18" s="4"/>
      <c r="V18" s="4"/>
      <c r="W18" s="1"/>
    </row>
    <row r="19" spans="1:23" ht="13.5" customHeight="1" x14ac:dyDescent="0.2">
      <c r="A19" s="4"/>
      <c r="B19" s="7" t="s">
        <v>24</v>
      </c>
      <c r="C19" s="9">
        <f t="shared" si="5"/>
        <v>0</v>
      </c>
      <c r="D19" s="9">
        <f t="shared" si="6"/>
        <v>0</v>
      </c>
      <c r="E19" s="9"/>
      <c r="F19" s="9">
        <f t="shared" si="7"/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1"/>
    </row>
    <row r="20" spans="1:23" ht="13.5" customHeight="1" x14ac:dyDescent="0.2">
      <c r="A20" s="4"/>
      <c r="B20" s="7" t="s">
        <v>25</v>
      </c>
      <c r="C20" s="9">
        <f t="shared" si="5"/>
        <v>0</v>
      </c>
      <c r="D20" s="9">
        <f t="shared" si="6"/>
        <v>0</v>
      </c>
      <c r="E20" s="9"/>
      <c r="F20" s="9">
        <f t="shared" si="7"/>
        <v>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9"/>
      <c r="T20" s="4"/>
      <c r="U20" s="4"/>
      <c r="V20" s="4"/>
      <c r="W20" s="1"/>
    </row>
    <row r="21" spans="1:23" ht="13.5" customHeight="1" x14ac:dyDescent="0.2">
      <c r="A21" s="4"/>
      <c r="B21" s="8" t="s">
        <v>38</v>
      </c>
      <c r="C21" s="9">
        <f t="shared" si="5"/>
        <v>0</v>
      </c>
      <c r="D21" s="9">
        <f t="shared" si="6"/>
        <v>0</v>
      </c>
      <c r="E21" s="9"/>
      <c r="F21" s="9">
        <f t="shared" si="7"/>
        <v>0</v>
      </c>
      <c r="G21" s="4"/>
      <c r="H21" s="4"/>
      <c r="I21" s="4"/>
      <c r="J21" s="4"/>
      <c r="K21" s="4"/>
      <c r="L21" s="4"/>
      <c r="M21" s="4"/>
      <c r="N21" s="4"/>
      <c r="O21" s="9"/>
      <c r="P21" s="9"/>
      <c r="Q21" s="9"/>
      <c r="R21" s="9"/>
      <c r="S21" s="9"/>
      <c r="T21" s="4"/>
      <c r="U21" s="4"/>
      <c r="V21" s="4"/>
      <c r="W21" s="1"/>
    </row>
    <row r="22" spans="1:23" ht="13.5" customHeight="1" x14ac:dyDescent="0.2">
      <c r="A22" s="4"/>
      <c r="B22" s="8" t="s">
        <v>26</v>
      </c>
      <c r="C22" s="9">
        <f t="shared" si="5"/>
        <v>90.4</v>
      </c>
      <c r="D22" s="9">
        <f t="shared" si="6"/>
        <v>90.4</v>
      </c>
      <c r="E22" s="9">
        <f>E18+E19+E20+E21</f>
        <v>0</v>
      </c>
      <c r="F22" s="9">
        <f t="shared" si="7"/>
        <v>0</v>
      </c>
      <c r="G22" s="9">
        <f t="shared" ref="G22:V22" si="8">G18+G19+G20+G21</f>
        <v>0</v>
      </c>
      <c r="H22" s="9">
        <f t="shared" si="8"/>
        <v>0</v>
      </c>
      <c r="I22" s="9">
        <f t="shared" si="8"/>
        <v>0</v>
      </c>
      <c r="J22" s="9">
        <f t="shared" si="8"/>
        <v>0</v>
      </c>
      <c r="K22" s="9">
        <f t="shared" si="8"/>
        <v>0</v>
      </c>
      <c r="L22" s="9">
        <f t="shared" si="8"/>
        <v>0</v>
      </c>
      <c r="M22" s="9">
        <f t="shared" si="8"/>
        <v>0</v>
      </c>
      <c r="N22" s="9">
        <f t="shared" si="8"/>
        <v>0</v>
      </c>
      <c r="O22" s="9">
        <f t="shared" si="8"/>
        <v>0</v>
      </c>
      <c r="P22" s="9">
        <f t="shared" si="8"/>
        <v>0</v>
      </c>
      <c r="Q22" s="9">
        <f t="shared" si="8"/>
        <v>0</v>
      </c>
      <c r="R22" s="9">
        <f t="shared" si="8"/>
        <v>0</v>
      </c>
      <c r="S22" s="9">
        <f t="shared" si="8"/>
        <v>90.4</v>
      </c>
      <c r="T22" s="9">
        <f t="shared" si="8"/>
        <v>0</v>
      </c>
      <c r="U22" s="9">
        <f t="shared" si="8"/>
        <v>0</v>
      </c>
      <c r="V22" s="9">
        <f t="shared" si="8"/>
        <v>0</v>
      </c>
      <c r="W22" s="1"/>
    </row>
    <row r="23" spans="1:23" ht="13.5" customHeight="1" x14ac:dyDescent="0.2">
      <c r="A23" s="4"/>
      <c r="B23" s="7" t="s">
        <v>27</v>
      </c>
      <c r="C23" s="9">
        <f t="shared" si="5"/>
        <v>75.3</v>
      </c>
      <c r="D23" s="9">
        <f t="shared" si="6"/>
        <v>75.3</v>
      </c>
      <c r="E23" s="9"/>
      <c r="F23" s="9">
        <f t="shared" si="7"/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9">
        <v>75.3</v>
      </c>
      <c r="T23" s="4"/>
      <c r="U23" s="4"/>
      <c r="V23" s="4"/>
      <c r="W23" s="1"/>
    </row>
    <row r="24" spans="1:23" ht="12.75" customHeight="1" x14ac:dyDescent="0.2">
      <c r="A24" s="4"/>
      <c r="B24" s="7" t="s">
        <v>28</v>
      </c>
      <c r="C24" s="9">
        <f t="shared" ref="C24:V24" si="9">C23-C22</f>
        <v>-15.100000000000009</v>
      </c>
      <c r="D24" s="9">
        <f t="shared" si="9"/>
        <v>-15.100000000000009</v>
      </c>
      <c r="E24" s="9">
        <f t="shared" si="9"/>
        <v>0</v>
      </c>
      <c r="F24" s="9">
        <f t="shared" si="9"/>
        <v>0</v>
      </c>
      <c r="G24" s="9">
        <f t="shared" si="9"/>
        <v>0</v>
      </c>
      <c r="H24" s="9">
        <f t="shared" si="9"/>
        <v>0</v>
      </c>
      <c r="I24" s="9">
        <f t="shared" si="9"/>
        <v>0</v>
      </c>
      <c r="J24" s="9">
        <f t="shared" si="9"/>
        <v>0</v>
      </c>
      <c r="K24" s="9">
        <f t="shared" si="9"/>
        <v>0</v>
      </c>
      <c r="L24" s="9">
        <f t="shared" si="9"/>
        <v>0</v>
      </c>
      <c r="M24" s="9">
        <f t="shared" si="9"/>
        <v>0</v>
      </c>
      <c r="N24" s="9">
        <f t="shared" si="9"/>
        <v>0</v>
      </c>
      <c r="O24" s="9">
        <f t="shared" si="9"/>
        <v>0</v>
      </c>
      <c r="P24" s="9">
        <f t="shared" si="9"/>
        <v>0</v>
      </c>
      <c r="Q24" s="9">
        <f t="shared" si="9"/>
        <v>0</v>
      </c>
      <c r="R24" s="9">
        <f t="shared" si="9"/>
        <v>0</v>
      </c>
      <c r="S24" s="9">
        <f t="shared" si="9"/>
        <v>-15.100000000000009</v>
      </c>
      <c r="T24" s="9">
        <f t="shared" si="9"/>
        <v>0</v>
      </c>
      <c r="U24" s="9">
        <f t="shared" si="9"/>
        <v>0</v>
      </c>
      <c r="V24" s="9">
        <f t="shared" si="9"/>
        <v>0</v>
      </c>
      <c r="W24" s="1"/>
    </row>
    <row r="25" spans="1:23" ht="12.75" customHeight="1" x14ac:dyDescent="0.2">
      <c r="A25" s="4"/>
      <c r="B25" s="7" t="s">
        <v>29</v>
      </c>
      <c r="C25" s="9">
        <f>C23/C22*100</f>
        <v>83.296460176991133</v>
      </c>
      <c r="D25" s="9">
        <f>D23/D22*100</f>
        <v>83.296460176991133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>
        <f>S23/S22*100</f>
        <v>83.296460176991133</v>
      </c>
      <c r="T25" s="9"/>
      <c r="U25" s="9"/>
      <c r="V25" s="9"/>
    </row>
    <row r="26" spans="1:23" ht="26.25" customHeight="1" x14ac:dyDescent="0.2">
      <c r="A26" s="13" t="s">
        <v>34</v>
      </c>
      <c r="B26" s="10" t="s">
        <v>142</v>
      </c>
      <c r="C26" s="9"/>
      <c r="D26" s="9"/>
      <c r="E26" s="9"/>
      <c r="F26" s="9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3" ht="12.75" customHeight="1" x14ac:dyDescent="0.2">
      <c r="A27" s="4"/>
      <c r="B27" s="7" t="s">
        <v>23</v>
      </c>
      <c r="C27" s="9">
        <f t="shared" ref="C27:C32" si="10">D27+U27+V27</f>
        <v>6.6</v>
      </c>
      <c r="D27" s="9">
        <f t="shared" ref="D27:D32" si="11">E27+F27+P27+Q27+R27+S27+T27</f>
        <v>6.6</v>
      </c>
      <c r="E27" s="9"/>
      <c r="F27" s="9">
        <f t="shared" ref="F27:F32" si="12">G27+H27+I27+J27+K27+L27+M27+N27+O27</f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9">
        <v>6.6</v>
      </c>
      <c r="T27" s="4"/>
      <c r="U27" s="4"/>
      <c r="V27" s="4"/>
    </row>
    <row r="28" spans="1:23" ht="12.75" customHeight="1" x14ac:dyDescent="0.2">
      <c r="A28" s="4"/>
      <c r="B28" s="7" t="s">
        <v>24</v>
      </c>
      <c r="C28" s="9">
        <f t="shared" si="10"/>
        <v>0</v>
      </c>
      <c r="D28" s="9">
        <f t="shared" si="11"/>
        <v>0</v>
      </c>
      <c r="E28" s="9"/>
      <c r="F28" s="9">
        <f t="shared" si="12"/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3" ht="12.75" customHeight="1" x14ac:dyDescent="0.2">
      <c r="A29" s="4"/>
      <c r="B29" s="7" t="s">
        <v>25</v>
      </c>
      <c r="C29" s="9">
        <f t="shared" si="10"/>
        <v>0</v>
      </c>
      <c r="D29" s="9">
        <f t="shared" si="11"/>
        <v>0</v>
      </c>
      <c r="E29" s="9"/>
      <c r="F29" s="9">
        <f t="shared" si="12"/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9"/>
      <c r="T29" s="4"/>
      <c r="U29" s="4"/>
      <c r="V29" s="4"/>
    </row>
    <row r="30" spans="1:23" ht="12.75" customHeight="1" x14ac:dyDescent="0.2">
      <c r="A30" s="4"/>
      <c r="B30" s="8" t="s">
        <v>38</v>
      </c>
      <c r="C30" s="9">
        <f t="shared" si="10"/>
        <v>0</v>
      </c>
      <c r="D30" s="9">
        <f t="shared" si="11"/>
        <v>0</v>
      </c>
      <c r="E30" s="9"/>
      <c r="F30" s="9">
        <f t="shared" si="12"/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9"/>
      <c r="T30" s="4"/>
      <c r="U30" s="4"/>
      <c r="V30" s="4"/>
    </row>
    <row r="31" spans="1:23" ht="12.75" customHeight="1" x14ac:dyDescent="0.2">
      <c r="A31" s="4"/>
      <c r="B31" s="8" t="s">
        <v>26</v>
      </c>
      <c r="C31" s="9">
        <f t="shared" si="10"/>
        <v>6.6</v>
      </c>
      <c r="D31" s="9">
        <f t="shared" si="11"/>
        <v>6.6</v>
      </c>
      <c r="E31" s="9">
        <f>E27+E28+E29+E30</f>
        <v>0</v>
      </c>
      <c r="F31" s="9">
        <f t="shared" si="12"/>
        <v>0</v>
      </c>
      <c r="G31" s="9">
        <f t="shared" ref="G31:V31" si="13">G27+G28+G29+G30</f>
        <v>0</v>
      </c>
      <c r="H31" s="9">
        <f t="shared" si="13"/>
        <v>0</v>
      </c>
      <c r="I31" s="9">
        <f t="shared" si="13"/>
        <v>0</v>
      </c>
      <c r="J31" s="9">
        <f t="shared" si="13"/>
        <v>0</v>
      </c>
      <c r="K31" s="9">
        <f t="shared" si="13"/>
        <v>0</v>
      </c>
      <c r="L31" s="9">
        <f t="shared" si="13"/>
        <v>0</v>
      </c>
      <c r="M31" s="9">
        <f t="shared" si="13"/>
        <v>0</v>
      </c>
      <c r="N31" s="9">
        <f t="shared" si="13"/>
        <v>0</v>
      </c>
      <c r="O31" s="9">
        <f t="shared" si="13"/>
        <v>0</v>
      </c>
      <c r="P31" s="9">
        <f t="shared" si="13"/>
        <v>0</v>
      </c>
      <c r="Q31" s="9">
        <f t="shared" si="13"/>
        <v>0</v>
      </c>
      <c r="R31" s="9">
        <f t="shared" si="13"/>
        <v>0</v>
      </c>
      <c r="S31" s="9">
        <f t="shared" si="13"/>
        <v>6.6</v>
      </c>
      <c r="T31" s="9">
        <f t="shared" si="13"/>
        <v>0</v>
      </c>
      <c r="U31" s="9">
        <f t="shared" si="13"/>
        <v>0</v>
      </c>
      <c r="V31" s="9">
        <f t="shared" si="13"/>
        <v>0</v>
      </c>
    </row>
    <row r="32" spans="1:23" ht="12.75" customHeight="1" x14ac:dyDescent="0.2">
      <c r="A32" s="4"/>
      <c r="B32" s="7" t="s">
        <v>27</v>
      </c>
      <c r="C32" s="9">
        <f t="shared" si="10"/>
        <v>0</v>
      </c>
      <c r="D32" s="9">
        <f t="shared" si="11"/>
        <v>0</v>
      </c>
      <c r="E32" s="9"/>
      <c r="F32" s="9">
        <f t="shared" si="12"/>
        <v>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9"/>
      <c r="T32" s="4"/>
      <c r="U32" s="4"/>
      <c r="V32" s="4"/>
    </row>
    <row r="33" spans="1:22" ht="12.75" customHeight="1" x14ac:dyDescent="0.2">
      <c r="A33" s="4"/>
      <c r="B33" s="7" t="s">
        <v>28</v>
      </c>
      <c r="C33" s="9">
        <f t="shared" ref="C33:V33" si="14">C32-C31</f>
        <v>-6.6</v>
      </c>
      <c r="D33" s="9">
        <f t="shared" si="14"/>
        <v>-6.6</v>
      </c>
      <c r="E33" s="9">
        <f t="shared" si="14"/>
        <v>0</v>
      </c>
      <c r="F33" s="9">
        <f t="shared" si="14"/>
        <v>0</v>
      </c>
      <c r="G33" s="9">
        <f t="shared" si="14"/>
        <v>0</v>
      </c>
      <c r="H33" s="9">
        <f t="shared" si="14"/>
        <v>0</v>
      </c>
      <c r="I33" s="9">
        <f t="shared" si="14"/>
        <v>0</v>
      </c>
      <c r="J33" s="9">
        <f t="shared" si="14"/>
        <v>0</v>
      </c>
      <c r="K33" s="9">
        <f t="shared" si="14"/>
        <v>0</v>
      </c>
      <c r="L33" s="9">
        <f t="shared" si="14"/>
        <v>0</v>
      </c>
      <c r="M33" s="9">
        <f t="shared" si="14"/>
        <v>0</v>
      </c>
      <c r="N33" s="9">
        <f t="shared" si="14"/>
        <v>0</v>
      </c>
      <c r="O33" s="9">
        <f t="shared" si="14"/>
        <v>0</v>
      </c>
      <c r="P33" s="9">
        <f t="shared" si="14"/>
        <v>0</v>
      </c>
      <c r="Q33" s="9">
        <f t="shared" si="14"/>
        <v>0</v>
      </c>
      <c r="R33" s="9">
        <f t="shared" si="14"/>
        <v>0</v>
      </c>
      <c r="S33" s="9">
        <f t="shared" si="14"/>
        <v>-6.6</v>
      </c>
      <c r="T33" s="9">
        <f t="shared" si="14"/>
        <v>0</v>
      </c>
      <c r="U33" s="9">
        <f t="shared" si="14"/>
        <v>0</v>
      </c>
      <c r="V33" s="9">
        <f t="shared" si="14"/>
        <v>0</v>
      </c>
    </row>
    <row r="34" spans="1:22" ht="12.75" customHeight="1" x14ac:dyDescent="0.2">
      <c r="A34" s="4"/>
      <c r="B34" s="7" t="s">
        <v>29</v>
      </c>
      <c r="C34" s="9">
        <f>C32/C31*100</f>
        <v>0</v>
      </c>
      <c r="D34" s="9">
        <f>D32/D31*100</f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>
        <f>S32/S31*100</f>
        <v>0</v>
      </c>
      <c r="T34" s="9"/>
      <c r="U34" s="9"/>
      <c r="V34" s="9"/>
    </row>
    <row r="35" spans="1:22" ht="12.75" customHeight="1" x14ac:dyDescent="0.2"/>
    <row r="36" spans="1:22" x14ac:dyDescent="0.2">
      <c r="D36" s="15"/>
    </row>
    <row r="39" spans="1:22" x14ac:dyDescent="0.2">
      <c r="G39" s="15"/>
    </row>
  </sheetData>
  <mergeCells count="16">
    <mergeCell ref="A2:A6"/>
    <mergeCell ref="V2:V5"/>
    <mergeCell ref="S3:S5"/>
    <mergeCell ref="T3:T5"/>
    <mergeCell ref="U2:U5"/>
    <mergeCell ref="B2:B6"/>
    <mergeCell ref="C2:C5"/>
    <mergeCell ref="F3:O3"/>
    <mergeCell ref="G4:O4"/>
    <mergeCell ref="D2:T2"/>
    <mergeCell ref="D3:D5"/>
    <mergeCell ref="E3:E5"/>
    <mergeCell ref="F4:F5"/>
    <mergeCell ref="P3:P5"/>
    <mergeCell ref="Q3:Q5"/>
    <mergeCell ref="R3:R5"/>
  </mergeCells>
  <phoneticPr fontId="1" type="noConversion"/>
  <pageMargins left="0.17" right="0.2" top="0.19" bottom="0.16" header="0.17" footer="0.16"/>
  <pageSetup paperSize="9" orientation="landscape" verticalDpi="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4"/>
  <sheetViews>
    <sheetView showZeros="0" zoomScale="110" zoomScaleNormal="110" workbookViewId="0">
      <pane ySplit="6" topLeftCell="A19" activePane="bottomLeft" state="frozen"/>
      <selection activeCell="C35" sqref="C35"/>
      <selection pane="bottomLeft" activeCell="C35" sqref="C35"/>
    </sheetView>
  </sheetViews>
  <sheetFormatPr defaultRowHeight="11.25" x14ac:dyDescent="0.2"/>
  <cols>
    <col min="1" max="1" width="3" style="1" customWidth="1"/>
    <col min="2" max="2" width="30" style="1" customWidth="1"/>
    <col min="3" max="3" width="6.140625" style="2" customWidth="1"/>
    <col min="4" max="4" width="5.85546875" style="2" customWidth="1"/>
    <col min="5" max="5" width="5.28515625" style="2" customWidth="1"/>
    <col min="6" max="6" width="5.42578125" style="2" customWidth="1"/>
    <col min="7" max="7" width="7.28515625" style="2" customWidth="1"/>
    <col min="8" max="8" width="5.140625" style="2" customWidth="1"/>
    <col min="9" max="9" width="4.85546875" style="2" customWidth="1"/>
    <col min="10" max="10" width="5.7109375" style="2" customWidth="1"/>
    <col min="11" max="11" width="4.7109375" style="2" customWidth="1"/>
    <col min="12" max="12" width="5.140625" style="2" customWidth="1"/>
    <col min="13" max="13" width="8.42578125" style="2" customWidth="1"/>
    <col min="14" max="14" width="8" style="2" customWidth="1"/>
    <col min="15" max="15" width="8.140625" style="2" customWidth="1"/>
    <col min="16" max="19" width="4.140625" style="2" customWidth="1"/>
    <col min="20" max="20" width="5.7109375" style="2" customWidth="1"/>
    <col min="21" max="22" width="4.42578125" style="2" customWidth="1"/>
    <col min="23" max="23" width="9.140625" style="2"/>
    <col min="24" max="16384" width="9.140625" style="1"/>
  </cols>
  <sheetData>
    <row r="1" spans="1:23" ht="12" customHeight="1" x14ac:dyDescent="0.2">
      <c r="A1" s="5"/>
      <c r="B1" s="14" t="s">
        <v>183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">
        <v>54</v>
      </c>
    </row>
    <row r="2" spans="1:23" ht="12.75" customHeight="1" x14ac:dyDescent="0.2">
      <c r="A2" s="83" t="s">
        <v>0</v>
      </c>
      <c r="B2" s="83" t="s">
        <v>1</v>
      </c>
      <c r="C2" s="85" t="s">
        <v>22</v>
      </c>
      <c r="D2" s="93" t="s">
        <v>16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85" t="s">
        <v>15</v>
      </c>
      <c r="V2" s="85" t="s">
        <v>21</v>
      </c>
      <c r="W2" s="1"/>
    </row>
    <row r="3" spans="1:23" ht="13.5" customHeight="1" x14ac:dyDescent="0.2">
      <c r="A3" s="83"/>
      <c r="B3" s="83"/>
      <c r="C3" s="85"/>
      <c r="D3" s="85" t="s">
        <v>20</v>
      </c>
      <c r="E3" s="85" t="s">
        <v>2</v>
      </c>
      <c r="F3" s="84" t="s">
        <v>17</v>
      </c>
      <c r="G3" s="84"/>
      <c r="H3" s="84"/>
      <c r="I3" s="84"/>
      <c r="J3" s="84"/>
      <c r="K3" s="84"/>
      <c r="L3" s="84"/>
      <c r="M3" s="84"/>
      <c r="N3" s="84"/>
      <c r="O3" s="84"/>
      <c r="P3" s="85" t="s">
        <v>11</v>
      </c>
      <c r="Q3" s="85" t="s">
        <v>12</v>
      </c>
      <c r="R3" s="85" t="s">
        <v>13</v>
      </c>
      <c r="S3" s="85" t="s">
        <v>14</v>
      </c>
      <c r="T3" s="85" t="s">
        <v>47</v>
      </c>
      <c r="U3" s="85"/>
      <c r="V3" s="85"/>
      <c r="W3" s="1"/>
    </row>
    <row r="4" spans="1:23" ht="9.75" customHeight="1" x14ac:dyDescent="0.2">
      <c r="A4" s="83"/>
      <c r="B4" s="83"/>
      <c r="C4" s="85"/>
      <c r="D4" s="85"/>
      <c r="E4" s="85"/>
      <c r="F4" s="85" t="s">
        <v>19</v>
      </c>
      <c r="G4" s="84" t="s">
        <v>18</v>
      </c>
      <c r="H4" s="84"/>
      <c r="I4" s="84"/>
      <c r="J4" s="84"/>
      <c r="K4" s="84"/>
      <c r="L4" s="84"/>
      <c r="M4" s="84"/>
      <c r="N4" s="84"/>
      <c r="O4" s="84"/>
      <c r="P4" s="85"/>
      <c r="Q4" s="85"/>
      <c r="R4" s="85"/>
      <c r="S4" s="85"/>
      <c r="T4" s="85"/>
      <c r="U4" s="85"/>
      <c r="V4" s="85"/>
      <c r="W4" s="1"/>
    </row>
    <row r="5" spans="1:23" ht="108.75" customHeight="1" x14ac:dyDescent="0.2">
      <c r="A5" s="83"/>
      <c r="B5" s="83"/>
      <c r="C5" s="85"/>
      <c r="D5" s="85"/>
      <c r="E5" s="85"/>
      <c r="F5" s="85"/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52</v>
      </c>
      <c r="O5" s="3" t="s">
        <v>10</v>
      </c>
      <c r="P5" s="85"/>
      <c r="Q5" s="85"/>
      <c r="R5" s="85"/>
      <c r="S5" s="85"/>
      <c r="T5" s="85"/>
      <c r="U5" s="85"/>
      <c r="V5" s="85"/>
    </row>
    <row r="6" spans="1:23" x14ac:dyDescent="0.2">
      <c r="A6" s="83"/>
      <c r="B6" s="83"/>
      <c r="C6" s="4">
        <v>1</v>
      </c>
      <c r="D6" s="4">
        <v>2</v>
      </c>
      <c r="E6" s="4">
        <v>21</v>
      </c>
      <c r="F6" s="4">
        <v>22</v>
      </c>
      <c r="G6" s="4">
        <v>221</v>
      </c>
      <c r="H6" s="4">
        <v>222</v>
      </c>
      <c r="I6" s="4">
        <v>223</v>
      </c>
      <c r="J6" s="4">
        <v>224</v>
      </c>
      <c r="K6" s="4">
        <v>225</v>
      </c>
      <c r="L6" s="4">
        <v>226</v>
      </c>
      <c r="M6" s="4">
        <v>227</v>
      </c>
      <c r="N6" s="4">
        <v>228</v>
      </c>
      <c r="O6" s="4">
        <v>229</v>
      </c>
      <c r="P6" s="4">
        <v>23</v>
      </c>
      <c r="Q6" s="4">
        <v>24</v>
      </c>
      <c r="R6" s="4">
        <v>25</v>
      </c>
      <c r="S6" s="4">
        <v>26</v>
      </c>
      <c r="T6" s="4">
        <v>27</v>
      </c>
      <c r="U6" s="4">
        <v>28</v>
      </c>
      <c r="V6" s="4">
        <v>29</v>
      </c>
      <c r="W6" s="1"/>
    </row>
    <row r="7" spans="1:23" ht="12" customHeight="1" x14ac:dyDescent="0.2">
      <c r="A7" s="4">
        <v>1</v>
      </c>
      <c r="B7" s="4">
        <v>2</v>
      </c>
      <c r="C7" s="4">
        <v>4</v>
      </c>
      <c r="D7" s="4">
        <v>5</v>
      </c>
      <c r="E7" s="4">
        <v>6</v>
      </c>
      <c r="F7" s="4">
        <v>7</v>
      </c>
      <c r="G7" s="4">
        <v>8</v>
      </c>
      <c r="H7" s="4">
        <v>9</v>
      </c>
      <c r="I7" s="4">
        <v>10</v>
      </c>
      <c r="J7" s="4">
        <v>11</v>
      </c>
      <c r="K7" s="4">
        <v>12</v>
      </c>
      <c r="L7" s="4">
        <v>13</v>
      </c>
      <c r="M7" s="4">
        <v>14</v>
      </c>
      <c r="N7" s="4">
        <v>15</v>
      </c>
      <c r="O7" s="4">
        <v>16</v>
      </c>
      <c r="P7" s="4">
        <v>17</v>
      </c>
      <c r="Q7" s="4">
        <v>18</v>
      </c>
      <c r="R7" s="4">
        <v>19</v>
      </c>
      <c r="S7" s="4">
        <v>20</v>
      </c>
      <c r="T7" s="4">
        <v>21</v>
      </c>
      <c r="U7" s="4">
        <v>22</v>
      </c>
      <c r="V7" s="4">
        <v>23</v>
      </c>
    </row>
    <row r="8" spans="1:23" ht="37.5" customHeight="1" x14ac:dyDescent="0.2">
      <c r="A8" s="13" t="s">
        <v>35</v>
      </c>
      <c r="B8" s="10" t="s">
        <v>43</v>
      </c>
      <c r="C8" s="9"/>
      <c r="D8" s="9"/>
      <c r="E8" s="9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"/>
    </row>
    <row r="9" spans="1:23" ht="12.75" customHeight="1" x14ac:dyDescent="0.2">
      <c r="A9" s="4"/>
      <c r="B9" s="7" t="s">
        <v>23</v>
      </c>
      <c r="C9" s="9">
        <f t="shared" ref="C9:C14" si="0">D9+U9+V9</f>
        <v>20</v>
      </c>
      <c r="D9" s="9">
        <f t="shared" ref="D9:D14" si="1">E9+F9+P9+Q9+R9+S9+T9</f>
        <v>20</v>
      </c>
      <c r="E9" s="9"/>
      <c r="F9" s="9">
        <f t="shared" ref="F9:F14" si="2">G9+H9+I9+J9+K9+L9+M9+N9+O9</f>
        <v>20</v>
      </c>
      <c r="G9" s="4"/>
      <c r="H9" s="4"/>
      <c r="I9" s="4"/>
      <c r="J9" s="4"/>
      <c r="K9" s="4"/>
      <c r="L9" s="4"/>
      <c r="M9" s="4"/>
      <c r="N9" s="4"/>
      <c r="O9" s="9">
        <v>20</v>
      </c>
      <c r="P9" s="4"/>
      <c r="Q9" s="4"/>
      <c r="R9" s="4"/>
      <c r="S9" s="9"/>
      <c r="T9" s="4"/>
      <c r="U9" s="4"/>
      <c r="V9" s="4"/>
      <c r="W9" s="1"/>
    </row>
    <row r="10" spans="1:23" ht="12.75" customHeight="1" x14ac:dyDescent="0.2">
      <c r="A10" s="4"/>
      <c r="B10" s="7" t="s">
        <v>24</v>
      </c>
      <c r="C10" s="9">
        <f t="shared" si="0"/>
        <v>0</v>
      </c>
      <c r="D10" s="9">
        <f t="shared" si="1"/>
        <v>0</v>
      </c>
      <c r="E10" s="9"/>
      <c r="F10" s="9">
        <f t="shared" si="2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1"/>
    </row>
    <row r="11" spans="1:23" ht="12.75" customHeight="1" x14ac:dyDescent="0.2">
      <c r="A11" s="4"/>
      <c r="B11" s="7" t="s">
        <v>25</v>
      </c>
      <c r="C11" s="9">
        <f t="shared" si="0"/>
        <v>0</v>
      </c>
      <c r="D11" s="9">
        <f t="shared" si="1"/>
        <v>0</v>
      </c>
      <c r="E11" s="9"/>
      <c r="F11" s="9">
        <f t="shared" si="2"/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9"/>
      <c r="T11" s="4"/>
      <c r="U11" s="4"/>
      <c r="V11" s="4"/>
      <c r="W11" s="1"/>
    </row>
    <row r="12" spans="1:23" ht="12.75" customHeight="1" x14ac:dyDescent="0.2">
      <c r="A12" s="4"/>
      <c r="B12" s="8" t="s">
        <v>38</v>
      </c>
      <c r="C12" s="9">
        <f t="shared" si="0"/>
        <v>0</v>
      </c>
      <c r="D12" s="9">
        <f t="shared" si="1"/>
        <v>0</v>
      </c>
      <c r="E12" s="9"/>
      <c r="F12" s="9">
        <f t="shared" si="2"/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1"/>
    </row>
    <row r="13" spans="1:23" ht="12.75" customHeight="1" x14ac:dyDescent="0.2">
      <c r="A13" s="4"/>
      <c r="B13" s="8" t="s">
        <v>26</v>
      </c>
      <c r="C13" s="9">
        <f t="shared" si="0"/>
        <v>20</v>
      </c>
      <c r="D13" s="9">
        <f t="shared" si="1"/>
        <v>20</v>
      </c>
      <c r="E13" s="9">
        <f>E9+E10+E11+E12</f>
        <v>0</v>
      </c>
      <c r="F13" s="9">
        <f t="shared" si="2"/>
        <v>20</v>
      </c>
      <c r="G13" s="9">
        <f t="shared" ref="G13:V13" si="3">G9+G10+G11+G12</f>
        <v>0</v>
      </c>
      <c r="H13" s="9">
        <f t="shared" si="3"/>
        <v>0</v>
      </c>
      <c r="I13" s="9">
        <f t="shared" si="3"/>
        <v>0</v>
      </c>
      <c r="J13" s="9">
        <f t="shared" si="3"/>
        <v>0</v>
      </c>
      <c r="K13" s="9">
        <f t="shared" si="3"/>
        <v>0</v>
      </c>
      <c r="L13" s="9">
        <f t="shared" si="3"/>
        <v>0</v>
      </c>
      <c r="M13" s="9">
        <f t="shared" si="3"/>
        <v>0</v>
      </c>
      <c r="N13" s="9">
        <f t="shared" si="3"/>
        <v>0</v>
      </c>
      <c r="O13" s="9">
        <f t="shared" si="3"/>
        <v>20</v>
      </c>
      <c r="P13" s="9">
        <f t="shared" si="3"/>
        <v>0</v>
      </c>
      <c r="Q13" s="9">
        <f t="shared" si="3"/>
        <v>0</v>
      </c>
      <c r="R13" s="9">
        <f t="shared" si="3"/>
        <v>0</v>
      </c>
      <c r="S13" s="9">
        <f t="shared" si="3"/>
        <v>0</v>
      </c>
      <c r="T13" s="9">
        <f t="shared" si="3"/>
        <v>0</v>
      </c>
      <c r="U13" s="9">
        <f t="shared" si="3"/>
        <v>0</v>
      </c>
      <c r="V13" s="9">
        <f t="shared" si="3"/>
        <v>0</v>
      </c>
      <c r="W13" s="1"/>
    </row>
    <row r="14" spans="1:23" ht="12.75" customHeight="1" x14ac:dyDescent="0.2">
      <c r="A14" s="4"/>
      <c r="B14" s="7" t="s">
        <v>27</v>
      </c>
      <c r="C14" s="9">
        <f t="shared" si="0"/>
        <v>11.5</v>
      </c>
      <c r="D14" s="9">
        <f t="shared" si="1"/>
        <v>11.5</v>
      </c>
      <c r="E14" s="9"/>
      <c r="F14" s="9">
        <f t="shared" si="2"/>
        <v>11.5</v>
      </c>
      <c r="G14" s="4"/>
      <c r="H14" s="4"/>
      <c r="I14" s="4"/>
      <c r="J14" s="4"/>
      <c r="K14" s="4"/>
      <c r="L14" s="4"/>
      <c r="M14" s="4"/>
      <c r="N14" s="4"/>
      <c r="O14" s="4">
        <v>11.5</v>
      </c>
      <c r="P14" s="4"/>
      <c r="Q14" s="4"/>
      <c r="R14" s="4"/>
      <c r="S14" s="9"/>
      <c r="T14" s="4"/>
      <c r="U14" s="4"/>
      <c r="V14" s="4"/>
      <c r="W14" s="1"/>
    </row>
    <row r="15" spans="1:23" ht="12.75" customHeight="1" x14ac:dyDescent="0.2">
      <c r="A15" s="4"/>
      <c r="B15" s="7" t="s">
        <v>28</v>
      </c>
      <c r="C15" s="9">
        <f t="shared" ref="C15:V15" si="4">C14-C13</f>
        <v>-8.5</v>
      </c>
      <c r="D15" s="9">
        <f t="shared" si="4"/>
        <v>-8.5</v>
      </c>
      <c r="E15" s="9">
        <f t="shared" si="4"/>
        <v>0</v>
      </c>
      <c r="F15" s="9">
        <f t="shared" si="4"/>
        <v>-8.5</v>
      </c>
      <c r="G15" s="9">
        <f t="shared" si="4"/>
        <v>0</v>
      </c>
      <c r="H15" s="9">
        <f t="shared" si="4"/>
        <v>0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0</v>
      </c>
      <c r="M15" s="9">
        <f t="shared" si="4"/>
        <v>0</v>
      </c>
      <c r="N15" s="9">
        <f t="shared" si="4"/>
        <v>0</v>
      </c>
      <c r="O15" s="9">
        <f t="shared" si="4"/>
        <v>-8.5</v>
      </c>
      <c r="P15" s="9">
        <f t="shared" si="4"/>
        <v>0</v>
      </c>
      <c r="Q15" s="9">
        <f t="shared" si="4"/>
        <v>0</v>
      </c>
      <c r="R15" s="9">
        <f t="shared" si="4"/>
        <v>0</v>
      </c>
      <c r="S15" s="9">
        <f t="shared" si="4"/>
        <v>0</v>
      </c>
      <c r="T15" s="9">
        <f t="shared" si="4"/>
        <v>0</v>
      </c>
      <c r="U15" s="9">
        <f t="shared" si="4"/>
        <v>0</v>
      </c>
      <c r="V15" s="9">
        <f t="shared" si="4"/>
        <v>0</v>
      </c>
      <c r="W15" s="1"/>
    </row>
    <row r="16" spans="1:23" ht="12.75" customHeight="1" x14ac:dyDescent="0.2">
      <c r="A16" s="4"/>
      <c r="B16" s="7" t="s">
        <v>29</v>
      </c>
      <c r="C16" s="9">
        <f>C14/C13*100</f>
        <v>57.499999999999993</v>
      </c>
      <c r="D16" s="9">
        <f>D14/D13*100</f>
        <v>57.499999999999993</v>
      </c>
      <c r="E16" s="9"/>
      <c r="F16" s="9">
        <f>F14/F13*100</f>
        <v>57.499999999999993</v>
      </c>
      <c r="G16" s="9"/>
      <c r="H16" s="9"/>
      <c r="I16" s="9"/>
      <c r="J16" s="9"/>
      <c r="K16" s="9"/>
      <c r="L16" s="9"/>
      <c r="M16" s="9"/>
      <c r="N16" s="9"/>
      <c r="O16" s="9">
        <f>O14/O13*100</f>
        <v>57.499999999999993</v>
      </c>
      <c r="P16" s="9"/>
      <c r="Q16" s="9"/>
      <c r="R16" s="9"/>
      <c r="S16" s="9"/>
      <c r="T16" s="9"/>
      <c r="U16" s="9"/>
      <c r="V16" s="9"/>
    </row>
    <row r="17" spans="1:22" ht="21" customHeight="1" x14ac:dyDescent="0.2">
      <c r="A17" s="13" t="s">
        <v>36</v>
      </c>
      <c r="B17" s="10" t="s">
        <v>143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4"/>
    </row>
    <row r="18" spans="1:22" ht="12.75" customHeight="1" x14ac:dyDescent="0.2">
      <c r="A18" s="4"/>
      <c r="B18" s="7" t="s">
        <v>23</v>
      </c>
      <c r="C18" s="9">
        <f t="shared" ref="C18:C23" si="5">D18+U18+V18</f>
        <v>21.5</v>
      </c>
      <c r="D18" s="9">
        <f t="shared" ref="D18:D23" si="6">E18+F18+P18+Q18+R18+S18+T18</f>
        <v>21.5</v>
      </c>
      <c r="E18" s="9"/>
      <c r="F18" s="9">
        <f t="shared" ref="F18:F23" si="7">G18+H18+I18+J18+K18+L18+M18+N18+O18</f>
        <v>0</v>
      </c>
      <c r="G18" s="4"/>
      <c r="H18" s="4"/>
      <c r="I18" s="4"/>
      <c r="J18" s="4"/>
      <c r="K18" s="4"/>
      <c r="L18" s="4"/>
      <c r="M18" s="4"/>
      <c r="N18" s="4"/>
      <c r="O18" s="9"/>
      <c r="P18" s="4"/>
      <c r="Q18" s="4"/>
      <c r="R18" s="4"/>
      <c r="S18" s="9">
        <v>21.5</v>
      </c>
      <c r="T18" s="4"/>
      <c r="U18" s="4"/>
      <c r="V18" s="4"/>
    </row>
    <row r="19" spans="1:22" ht="12.75" customHeight="1" x14ac:dyDescent="0.2">
      <c r="A19" s="4"/>
      <c r="B19" s="7" t="s">
        <v>24</v>
      </c>
      <c r="C19" s="9">
        <f t="shared" si="5"/>
        <v>0</v>
      </c>
      <c r="D19" s="9">
        <f t="shared" si="6"/>
        <v>0</v>
      </c>
      <c r="E19" s="9"/>
      <c r="F19" s="9">
        <f t="shared" si="7"/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12.75" customHeight="1" x14ac:dyDescent="0.2">
      <c r="A20" s="4"/>
      <c r="B20" s="7" t="s">
        <v>25</v>
      </c>
      <c r="C20" s="9">
        <f t="shared" si="5"/>
        <v>0</v>
      </c>
      <c r="D20" s="9">
        <f t="shared" si="6"/>
        <v>0</v>
      </c>
      <c r="E20" s="9"/>
      <c r="F20" s="9">
        <f t="shared" si="7"/>
        <v>0</v>
      </c>
      <c r="G20" s="4"/>
      <c r="H20" s="4"/>
      <c r="I20" s="4"/>
      <c r="J20" s="4"/>
      <c r="K20" s="4"/>
      <c r="L20" s="4"/>
      <c r="M20" s="4"/>
      <c r="N20" s="4"/>
      <c r="O20" s="9"/>
      <c r="P20" s="4"/>
      <c r="Q20" s="4"/>
      <c r="R20" s="4"/>
      <c r="S20" s="9"/>
      <c r="T20" s="4"/>
      <c r="U20" s="4"/>
      <c r="V20" s="4"/>
    </row>
    <row r="21" spans="1:22" ht="12.75" customHeight="1" x14ac:dyDescent="0.2">
      <c r="A21" s="4"/>
      <c r="B21" s="8" t="s">
        <v>38</v>
      </c>
      <c r="C21" s="9">
        <f t="shared" si="5"/>
        <v>12</v>
      </c>
      <c r="D21" s="9">
        <f t="shared" si="6"/>
        <v>12</v>
      </c>
      <c r="E21" s="9"/>
      <c r="F21" s="9">
        <f t="shared" si="7"/>
        <v>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9">
        <v>12</v>
      </c>
      <c r="T21" s="4"/>
      <c r="U21" s="4"/>
      <c r="V21" s="4"/>
    </row>
    <row r="22" spans="1:22" ht="12.75" customHeight="1" x14ac:dyDescent="0.2">
      <c r="A22" s="4"/>
      <c r="B22" s="8" t="s">
        <v>26</v>
      </c>
      <c r="C22" s="9">
        <f t="shared" si="5"/>
        <v>33.5</v>
      </c>
      <c r="D22" s="9">
        <f t="shared" si="6"/>
        <v>33.5</v>
      </c>
      <c r="E22" s="9">
        <f>E18+E19+E20+E21</f>
        <v>0</v>
      </c>
      <c r="F22" s="9">
        <f t="shared" si="7"/>
        <v>0</v>
      </c>
      <c r="G22" s="9">
        <f t="shared" ref="G22:V22" si="8">G18+G19+G20+G21</f>
        <v>0</v>
      </c>
      <c r="H22" s="9">
        <f t="shared" si="8"/>
        <v>0</v>
      </c>
      <c r="I22" s="9">
        <f t="shared" si="8"/>
        <v>0</v>
      </c>
      <c r="J22" s="9">
        <f t="shared" si="8"/>
        <v>0</v>
      </c>
      <c r="K22" s="9">
        <f t="shared" si="8"/>
        <v>0</v>
      </c>
      <c r="L22" s="9">
        <f t="shared" si="8"/>
        <v>0</v>
      </c>
      <c r="M22" s="9">
        <f t="shared" si="8"/>
        <v>0</v>
      </c>
      <c r="N22" s="9">
        <f t="shared" si="8"/>
        <v>0</v>
      </c>
      <c r="O22" s="9">
        <f t="shared" si="8"/>
        <v>0</v>
      </c>
      <c r="P22" s="9">
        <f t="shared" si="8"/>
        <v>0</v>
      </c>
      <c r="Q22" s="9">
        <f t="shared" si="8"/>
        <v>0</v>
      </c>
      <c r="R22" s="9">
        <f t="shared" si="8"/>
        <v>0</v>
      </c>
      <c r="S22" s="9">
        <f t="shared" si="8"/>
        <v>33.5</v>
      </c>
      <c r="T22" s="9">
        <f t="shared" si="8"/>
        <v>0</v>
      </c>
      <c r="U22" s="9">
        <f t="shared" si="8"/>
        <v>0</v>
      </c>
      <c r="V22" s="9">
        <f t="shared" si="8"/>
        <v>0</v>
      </c>
    </row>
    <row r="23" spans="1:22" ht="12.75" customHeight="1" x14ac:dyDescent="0.2">
      <c r="A23" s="4"/>
      <c r="B23" s="7" t="s">
        <v>27</v>
      </c>
      <c r="C23" s="9">
        <f t="shared" si="5"/>
        <v>4.9000000000000004</v>
      </c>
      <c r="D23" s="9">
        <f t="shared" si="6"/>
        <v>4.9000000000000004</v>
      </c>
      <c r="E23" s="9"/>
      <c r="F23" s="9">
        <f t="shared" si="7"/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9">
        <v>4.9000000000000004</v>
      </c>
      <c r="T23" s="4"/>
      <c r="U23" s="4"/>
      <c r="V23" s="4"/>
    </row>
    <row r="24" spans="1:22" ht="11.25" customHeight="1" x14ac:dyDescent="0.2">
      <c r="A24" s="4"/>
      <c r="B24" s="7" t="s">
        <v>28</v>
      </c>
      <c r="C24" s="9">
        <f t="shared" ref="C24:V24" si="9">C23-C22</f>
        <v>-28.6</v>
      </c>
      <c r="D24" s="9">
        <f t="shared" si="9"/>
        <v>-28.6</v>
      </c>
      <c r="E24" s="9">
        <f t="shared" si="9"/>
        <v>0</v>
      </c>
      <c r="F24" s="9">
        <f t="shared" si="9"/>
        <v>0</v>
      </c>
      <c r="G24" s="9">
        <f t="shared" si="9"/>
        <v>0</v>
      </c>
      <c r="H24" s="9">
        <f t="shared" si="9"/>
        <v>0</v>
      </c>
      <c r="I24" s="9">
        <f t="shared" si="9"/>
        <v>0</v>
      </c>
      <c r="J24" s="9">
        <f t="shared" si="9"/>
        <v>0</v>
      </c>
      <c r="K24" s="9">
        <f t="shared" si="9"/>
        <v>0</v>
      </c>
      <c r="L24" s="9">
        <f t="shared" si="9"/>
        <v>0</v>
      </c>
      <c r="M24" s="9">
        <f t="shared" si="9"/>
        <v>0</v>
      </c>
      <c r="N24" s="9">
        <f t="shared" si="9"/>
        <v>0</v>
      </c>
      <c r="O24" s="9">
        <f t="shared" si="9"/>
        <v>0</v>
      </c>
      <c r="P24" s="9">
        <f t="shared" si="9"/>
        <v>0</v>
      </c>
      <c r="Q24" s="9">
        <f t="shared" si="9"/>
        <v>0</v>
      </c>
      <c r="R24" s="9">
        <f t="shared" si="9"/>
        <v>0</v>
      </c>
      <c r="S24" s="9">
        <f t="shared" si="9"/>
        <v>-28.6</v>
      </c>
      <c r="T24" s="9">
        <f t="shared" si="9"/>
        <v>0</v>
      </c>
      <c r="U24" s="9">
        <f t="shared" si="9"/>
        <v>0</v>
      </c>
      <c r="V24" s="9">
        <f t="shared" si="9"/>
        <v>0</v>
      </c>
    </row>
    <row r="25" spans="1:22" ht="11.25" customHeight="1" x14ac:dyDescent="0.2">
      <c r="A25" s="4"/>
      <c r="B25" s="7" t="s">
        <v>29</v>
      </c>
      <c r="C25" s="9">
        <f>C23/C22*100</f>
        <v>14.626865671641792</v>
      </c>
      <c r="D25" s="9">
        <f>D23/D22*100</f>
        <v>14.626865671641792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>
        <f>S23/S22*100</f>
        <v>14.626865671641792</v>
      </c>
      <c r="T25" s="9"/>
      <c r="U25" s="9"/>
      <c r="V25" s="9"/>
    </row>
    <row r="26" spans="1:22" ht="32.25" customHeight="1" x14ac:dyDescent="0.2">
      <c r="A26" s="13" t="s">
        <v>51</v>
      </c>
      <c r="B26" s="10" t="s">
        <v>180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4"/>
    </row>
    <row r="27" spans="1:22" ht="12.75" customHeight="1" x14ac:dyDescent="0.2">
      <c r="A27" s="4"/>
      <c r="B27" s="7" t="s">
        <v>23</v>
      </c>
      <c r="C27" s="9">
        <f t="shared" ref="C27:C32" si="10">D27+U27+V27</f>
        <v>5</v>
      </c>
      <c r="D27" s="9">
        <f t="shared" ref="D27:D32" si="11">E27+F27+P27+Q27+R27+S27+T27</f>
        <v>5</v>
      </c>
      <c r="E27" s="9"/>
      <c r="F27" s="9">
        <f t="shared" ref="F27:F32" si="12">G27+H27+I27+J27+K27+L27+M27+N27+O27</f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9">
        <v>5</v>
      </c>
      <c r="T27" s="4"/>
      <c r="U27" s="4"/>
      <c r="V27" s="4"/>
    </row>
    <row r="28" spans="1:22" ht="12.75" customHeight="1" x14ac:dyDescent="0.2">
      <c r="A28" s="4"/>
      <c r="B28" s="7" t="s">
        <v>24</v>
      </c>
      <c r="C28" s="9">
        <f t="shared" si="10"/>
        <v>0</v>
      </c>
      <c r="D28" s="9">
        <f t="shared" si="11"/>
        <v>0</v>
      </c>
      <c r="E28" s="9"/>
      <c r="F28" s="9">
        <f t="shared" si="12"/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2.75" customHeight="1" x14ac:dyDescent="0.2">
      <c r="A29" s="4"/>
      <c r="B29" s="7" t="s">
        <v>25</v>
      </c>
      <c r="C29" s="9">
        <f t="shared" si="10"/>
        <v>0</v>
      </c>
      <c r="D29" s="9">
        <f t="shared" si="11"/>
        <v>0</v>
      </c>
      <c r="E29" s="9"/>
      <c r="F29" s="9">
        <f t="shared" si="12"/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9"/>
      <c r="T29" s="4"/>
      <c r="U29" s="4"/>
      <c r="V29" s="4"/>
    </row>
    <row r="30" spans="1:22" ht="12.75" customHeight="1" x14ac:dyDescent="0.2">
      <c r="A30" s="4"/>
      <c r="B30" s="8" t="s">
        <v>38</v>
      </c>
      <c r="C30" s="9">
        <f t="shared" si="10"/>
        <v>0</v>
      </c>
      <c r="D30" s="9">
        <f t="shared" si="11"/>
        <v>0</v>
      </c>
      <c r="E30" s="9"/>
      <c r="F30" s="9">
        <f t="shared" si="12"/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9"/>
      <c r="T30" s="4"/>
      <c r="U30" s="4"/>
      <c r="V30" s="4"/>
    </row>
    <row r="31" spans="1:22" ht="12.75" customHeight="1" x14ac:dyDescent="0.2">
      <c r="A31" s="4"/>
      <c r="B31" s="8" t="s">
        <v>26</v>
      </c>
      <c r="C31" s="9">
        <f t="shared" si="10"/>
        <v>5</v>
      </c>
      <c r="D31" s="9">
        <f t="shared" si="11"/>
        <v>5</v>
      </c>
      <c r="E31" s="9">
        <f>E27+E28+E29+E30</f>
        <v>0</v>
      </c>
      <c r="F31" s="9">
        <f t="shared" si="12"/>
        <v>0</v>
      </c>
      <c r="G31" s="9">
        <f t="shared" ref="G31:V31" si="13">G27+G28+G29+G30</f>
        <v>0</v>
      </c>
      <c r="H31" s="9">
        <f t="shared" si="13"/>
        <v>0</v>
      </c>
      <c r="I31" s="9">
        <f t="shared" si="13"/>
        <v>0</v>
      </c>
      <c r="J31" s="9">
        <f t="shared" si="13"/>
        <v>0</v>
      </c>
      <c r="K31" s="9">
        <f t="shared" si="13"/>
        <v>0</v>
      </c>
      <c r="L31" s="9">
        <f t="shared" si="13"/>
        <v>0</v>
      </c>
      <c r="M31" s="9">
        <f t="shared" si="13"/>
        <v>0</v>
      </c>
      <c r="N31" s="9">
        <f t="shared" si="13"/>
        <v>0</v>
      </c>
      <c r="O31" s="9">
        <f t="shared" si="13"/>
        <v>0</v>
      </c>
      <c r="P31" s="9">
        <f t="shared" si="13"/>
        <v>0</v>
      </c>
      <c r="Q31" s="9">
        <f t="shared" si="13"/>
        <v>0</v>
      </c>
      <c r="R31" s="9">
        <f t="shared" si="13"/>
        <v>0</v>
      </c>
      <c r="S31" s="9">
        <f t="shared" si="13"/>
        <v>5</v>
      </c>
      <c r="T31" s="9">
        <f t="shared" si="13"/>
        <v>0</v>
      </c>
      <c r="U31" s="9">
        <f t="shared" si="13"/>
        <v>0</v>
      </c>
      <c r="V31" s="9">
        <f t="shared" si="13"/>
        <v>0</v>
      </c>
    </row>
    <row r="32" spans="1:22" ht="12.75" customHeight="1" x14ac:dyDescent="0.2">
      <c r="A32" s="4"/>
      <c r="B32" s="7" t="s">
        <v>27</v>
      </c>
      <c r="C32" s="9">
        <f t="shared" si="10"/>
        <v>3</v>
      </c>
      <c r="D32" s="9">
        <f t="shared" si="11"/>
        <v>3</v>
      </c>
      <c r="E32" s="9"/>
      <c r="F32" s="9">
        <f t="shared" si="12"/>
        <v>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9">
        <v>3</v>
      </c>
      <c r="T32" s="4"/>
      <c r="U32" s="4"/>
      <c r="V32" s="4"/>
    </row>
    <row r="33" spans="1:22" ht="12.75" customHeight="1" x14ac:dyDescent="0.2">
      <c r="A33" s="4"/>
      <c r="B33" s="7" t="s">
        <v>28</v>
      </c>
      <c r="C33" s="9">
        <f t="shared" ref="C33:V33" si="14">C32-C31</f>
        <v>-2</v>
      </c>
      <c r="D33" s="9">
        <f t="shared" si="14"/>
        <v>-2</v>
      </c>
      <c r="E33" s="9">
        <f t="shared" si="14"/>
        <v>0</v>
      </c>
      <c r="F33" s="9">
        <f t="shared" si="14"/>
        <v>0</v>
      </c>
      <c r="G33" s="9">
        <f t="shared" si="14"/>
        <v>0</v>
      </c>
      <c r="H33" s="9">
        <f t="shared" si="14"/>
        <v>0</v>
      </c>
      <c r="I33" s="9">
        <f t="shared" si="14"/>
        <v>0</v>
      </c>
      <c r="J33" s="9">
        <f t="shared" si="14"/>
        <v>0</v>
      </c>
      <c r="K33" s="9">
        <f t="shared" si="14"/>
        <v>0</v>
      </c>
      <c r="L33" s="9">
        <f t="shared" si="14"/>
        <v>0</v>
      </c>
      <c r="M33" s="9">
        <f t="shared" si="14"/>
        <v>0</v>
      </c>
      <c r="N33" s="9">
        <f t="shared" si="14"/>
        <v>0</v>
      </c>
      <c r="O33" s="9">
        <f t="shared" si="14"/>
        <v>0</v>
      </c>
      <c r="P33" s="9">
        <f t="shared" si="14"/>
        <v>0</v>
      </c>
      <c r="Q33" s="9">
        <f t="shared" si="14"/>
        <v>0</v>
      </c>
      <c r="R33" s="9">
        <f t="shared" si="14"/>
        <v>0</v>
      </c>
      <c r="S33" s="9">
        <f t="shared" si="14"/>
        <v>-2</v>
      </c>
      <c r="T33" s="9">
        <f t="shared" si="14"/>
        <v>0</v>
      </c>
      <c r="U33" s="9">
        <f t="shared" si="14"/>
        <v>0</v>
      </c>
      <c r="V33" s="9">
        <f t="shared" si="14"/>
        <v>0</v>
      </c>
    </row>
    <row r="34" spans="1:22" ht="12.75" customHeight="1" x14ac:dyDescent="0.2">
      <c r="A34" s="4"/>
      <c r="B34" s="7" t="s">
        <v>29</v>
      </c>
      <c r="C34" s="9">
        <f>C32/C31*100</f>
        <v>60</v>
      </c>
      <c r="D34" s="9">
        <f>D32/D31*100</f>
        <v>60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>
        <f>S32/S31*100</f>
        <v>60</v>
      </c>
      <c r="T34" s="9"/>
      <c r="U34" s="9"/>
      <c r="V34" s="9"/>
    </row>
  </sheetData>
  <mergeCells count="16">
    <mergeCell ref="A2:A6"/>
    <mergeCell ref="V2:V5"/>
    <mergeCell ref="S3:S5"/>
    <mergeCell ref="T3:T5"/>
    <mergeCell ref="U2:U5"/>
    <mergeCell ref="B2:B6"/>
    <mergeCell ref="C2:C5"/>
    <mergeCell ref="F3:O3"/>
    <mergeCell ref="G4:O4"/>
    <mergeCell ref="D2:T2"/>
    <mergeCell ref="D3:D5"/>
    <mergeCell ref="E3:E5"/>
    <mergeCell ref="F4:F5"/>
    <mergeCell ref="P3:P5"/>
    <mergeCell ref="Q3:Q5"/>
    <mergeCell ref="R3:R5"/>
  </mergeCells>
  <phoneticPr fontId="1" type="noConversion"/>
  <pageMargins left="0.17" right="0.2" top="0.12" bottom="0.16" header="0.11" footer="0.16"/>
  <pageSetup paperSize="9" orientation="landscape" verticalDpi="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4"/>
  <sheetViews>
    <sheetView showZeros="0" zoomScale="110" zoomScaleNormal="110" workbookViewId="0">
      <pane ySplit="6" topLeftCell="A16" activePane="bottomLeft" state="frozen"/>
      <selection activeCell="C35" sqref="C35"/>
      <selection pane="bottomLeft" activeCell="C35" sqref="C35"/>
    </sheetView>
  </sheetViews>
  <sheetFormatPr defaultRowHeight="11.25" x14ac:dyDescent="0.2"/>
  <cols>
    <col min="1" max="1" width="3" style="1" customWidth="1"/>
    <col min="2" max="2" width="30" style="1" customWidth="1"/>
    <col min="3" max="3" width="6.140625" style="2" customWidth="1"/>
    <col min="4" max="4" width="5.85546875" style="2" customWidth="1"/>
    <col min="5" max="5" width="5.28515625" style="2" customWidth="1"/>
    <col min="6" max="6" width="5.42578125" style="2" customWidth="1"/>
    <col min="7" max="7" width="7.28515625" style="2" customWidth="1"/>
    <col min="8" max="8" width="5.140625" style="2" customWidth="1"/>
    <col min="9" max="9" width="4.85546875" style="2" customWidth="1"/>
    <col min="10" max="10" width="5.7109375" style="2" customWidth="1"/>
    <col min="11" max="11" width="4.7109375" style="2" customWidth="1"/>
    <col min="12" max="12" width="5.140625" style="2" customWidth="1"/>
    <col min="13" max="13" width="8.42578125" style="2" customWidth="1"/>
    <col min="14" max="14" width="8" style="2" customWidth="1"/>
    <col min="15" max="15" width="8.140625" style="2" customWidth="1"/>
    <col min="16" max="19" width="4.140625" style="2" customWidth="1"/>
    <col min="20" max="20" width="5.7109375" style="2" customWidth="1"/>
    <col min="21" max="22" width="4.42578125" style="2" customWidth="1"/>
    <col min="23" max="23" width="9.140625" style="2"/>
    <col min="24" max="16384" width="9.140625" style="1"/>
  </cols>
  <sheetData>
    <row r="1" spans="1:23" ht="12" customHeight="1" x14ac:dyDescent="0.2">
      <c r="A1" s="5"/>
      <c r="B1" s="14" t="s">
        <v>183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">
        <v>55</v>
      </c>
    </row>
    <row r="2" spans="1:23" ht="12.75" customHeight="1" x14ac:dyDescent="0.2">
      <c r="A2" s="83" t="s">
        <v>0</v>
      </c>
      <c r="B2" s="83" t="s">
        <v>1</v>
      </c>
      <c r="C2" s="85" t="s">
        <v>22</v>
      </c>
      <c r="D2" s="93" t="s">
        <v>16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85" t="s">
        <v>15</v>
      </c>
      <c r="V2" s="85" t="s">
        <v>21</v>
      </c>
      <c r="W2" s="1"/>
    </row>
    <row r="3" spans="1:23" ht="13.5" customHeight="1" x14ac:dyDescent="0.2">
      <c r="A3" s="83"/>
      <c r="B3" s="83"/>
      <c r="C3" s="85"/>
      <c r="D3" s="85" t="s">
        <v>20</v>
      </c>
      <c r="E3" s="85" t="s">
        <v>2</v>
      </c>
      <c r="F3" s="84" t="s">
        <v>17</v>
      </c>
      <c r="G3" s="84"/>
      <c r="H3" s="84"/>
      <c r="I3" s="84"/>
      <c r="J3" s="84"/>
      <c r="K3" s="84"/>
      <c r="L3" s="84"/>
      <c r="M3" s="84"/>
      <c r="N3" s="84"/>
      <c r="O3" s="84"/>
      <c r="P3" s="85" t="s">
        <v>11</v>
      </c>
      <c r="Q3" s="85" t="s">
        <v>12</v>
      </c>
      <c r="R3" s="85" t="s">
        <v>13</v>
      </c>
      <c r="S3" s="85" t="s">
        <v>14</v>
      </c>
      <c r="T3" s="85" t="s">
        <v>47</v>
      </c>
      <c r="U3" s="85"/>
      <c r="V3" s="85"/>
      <c r="W3" s="1"/>
    </row>
    <row r="4" spans="1:23" ht="9.75" customHeight="1" x14ac:dyDescent="0.2">
      <c r="A4" s="83"/>
      <c r="B4" s="83"/>
      <c r="C4" s="85"/>
      <c r="D4" s="85"/>
      <c r="E4" s="85"/>
      <c r="F4" s="85" t="s">
        <v>19</v>
      </c>
      <c r="G4" s="84" t="s">
        <v>18</v>
      </c>
      <c r="H4" s="84"/>
      <c r="I4" s="84"/>
      <c r="J4" s="84"/>
      <c r="K4" s="84"/>
      <c r="L4" s="84"/>
      <c r="M4" s="84"/>
      <c r="N4" s="84"/>
      <c r="O4" s="84"/>
      <c r="P4" s="85"/>
      <c r="Q4" s="85"/>
      <c r="R4" s="85"/>
      <c r="S4" s="85"/>
      <c r="T4" s="85"/>
      <c r="U4" s="85"/>
      <c r="V4" s="85"/>
      <c r="W4" s="1"/>
    </row>
    <row r="5" spans="1:23" ht="108.75" customHeight="1" x14ac:dyDescent="0.2">
      <c r="A5" s="83"/>
      <c r="B5" s="83"/>
      <c r="C5" s="85"/>
      <c r="D5" s="85"/>
      <c r="E5" s="85"/>
      <c r="F5" s="85"/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52</v>
      </c>
      <c r="O5" s="3" t="s">
        <v>10</v>
      </c>
      <c r="P5" s="85"/>
      <c r="Q5" s="85"/>
      <c r="R5" s="85"/>
      <c r="S5" s="85"/>
      <c r="T5" s="85"/>
      <c r="U5" s="85"/>
      <c r="V5" s="85"/>
    </row>
    <row r="6" spans="1:23" x14ac:dyDescent="0.2">
      <c r="A6" s="83"/>
      <c r="B6" s="83"/>
      <c r="C6" s="4">
        <v>1</v>
      </c>
      <c r="D6" s="4">
        <v>2</v>
      </c>
      <c r="E6" s="4">
        <v>21</v>
      </c>
      <c r="F6" s="4">
        <v>22</v>
      </c>
      <c r="G6" s="4">
        <v>221</v>
      </c>
      <c r="H6" s="4">
        <v>222</v>
      </c>
      <c r="I6" s="4">
        <v>223</v>
      </c>
      <c r="J6" s="4">
        <v>224</v>
      </c>
      <c r="K6" s="4">
        <v>225</v>
      </c>
      <c r="L6" s="4">
        <v>226</v>
      </c>
      <c r="M6" s="4">
        <v>227</v>
      </c>
      <c r="N6" s="4">
        <v>228</v>
      </c>
      <c r="O6" s="4">
        <v>229</v>
      </c>
      <c r="P6" s="4">
        <v>23</v>
      </c>
      <c r="Q6" s="4">
        <v>24</v>
      </c>
      <c r="R6" s="4">
        <v>25</v>
      </c>
      <c r="S6" s="4">
        <v>26</v>
      </c>
      <c r="T6" s="4">
        <v>27</v>
      </c>
      <c r="U6" s="4">
        <v>28</v>
      </c>
      <c r="V6" s="4">
        <v>29</v>
      </c>
      <c r="W6" s="1"/>
    </row>
    <row r="7" spans="1:23" ht="12" customHeight="1" x14ac:dyDescent="0.2">
      <c r="A7" s="4">
        <v>1</v>
      </c>
      <c r="B7" s="4">
        <v>2</v>
      </c>
      <c r="C7" s="4">
        <v>4</v>
      </c>
      <c r="D7" s="4">
        <v>5</v>
      </c>
      <c r="E7" s="4">
        <v>6</v>
      </c>
      <c r="F7" s="4">
        <v>7</v>
      </c>
      <c r="G7" s="4">
        <v>8</v>
      </c>
      <c r="H7" s="4">
        <v>9</v>
      </c>
      <c r="I7" s="4">
        <v>10</v>
      </c>
      <c r="J7" s="4">
        <v>11</v>
      </c>
      <c r="K7" s="4">
        <v>12</v>
      </c>
      <c r="L7" s="4">
        <v>13</v>
      </c>
      <c r="M7" s="4">
        <v>14</v>
      </c>
      <c r="N7" s="4">
        <v>15</v>
      </c>
      <c r="O7" s="4">
        <v>16</v>
      </c>
      <c r="P7" s="4">
        <v>17</v>
      </c>
      <c r="Q7" s="4">
        <v>18</v>
      </c>
      <c r="R7" s="4">
        <v>19</v>
      </c>
      <c r="S7" s="4">
        <v>20</v>
      </c>
      <c r="T7" s="4">
        <v>21</v>
      </c>
      <c r="U7" s="4">
        <v>22</v>
      </c>
      <c r="V7" s="4">
        <v>23</v>
      </c>
    </row>
    <row r="8" spans="1:23" ht="22.5" customHeight="1" x14ac:dyDescent="0.2">
      <c r="A8" s="13" t="s">
        <v>236</v>
      </c>
      <c r="B8" s="10" t="s">
        <v>238</v>
      </c>
      <c r="C8" s="9"/>
      <c r="D8" s="9"/>
      <c r="E8" s="9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"/>
    </row>
    <row r="9" spans="1:23" ht="12.75" customHeight="1" x14ac:dyDescent="0.2">
      <c r="A9" s="4"/>
      <c r="B9" s="7" t="s">
        <v>23</v>
      </c>
      <c r="C9" s="9">
        <f t="shared" ref="C9:C14" si="0">D9+U9+V9</f>
        <v>3</v>
      </c>
      <c r="D9" s="9">
        <f t="shared" ref="D9:D14" si="1">E9+F9+P9+Q9+R9+S9+T9</f>
        <v>3</v>
      </c>
      <c r="E9" s="9"/>
      <c r="F9" s="9">
        <f t="shared" ref="F9:F14" si="2">G9+H9+I9+J9+K9+L9+M9+N9+O9</f>
        <v>0</v>
      </c>
      <c r="G9" s="4"/>
      <c r="H9" s="4"/>
      <c r="I9" s="4"/>
      <c r="J9" s="4"/>
      <c r="K9" s="4"/>
      <c r="L9" s="4"/>
      <c r="M9" s="4"/>
      <c r="N9" s="4"/>
      <c r="O9" s="9"/>
      <c r="P9" s="4"/>
      <c r="Q9" s="4"/>
      <c r="R9" s="4"/>
      <c r="S9" s="9">
        <v>3</v>
      </c>
      <c r="T9" s="4"/>
      <c r="U9" s="4"/>
      <c r="V9" s="4"/>
      <c r="W9" s="1"/>
    </row>
    <row r="10" spans="1:23" ht="12.75" customHeight="1" x14ac:dyDescent="0.2">
      <c r="A10" s="4"/>
      <c r="B10" s="7" t="s">
        <v>24</v>
      </c>
      <c r="C10" s="9">
        <f t="shared" si="0"/>
        <v>0</v>
      </c>
      <c r="D10" s="9">
        <f t="shared" si="1"/>
        <v>0</v>
      </c>
      <c r="E10" s="9"/>
      <c r="F10" s="9">
        <f t="shared" si="2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1"/>
    </row>
    <row r="11" spans="1:23" ht="12.75" customHeight="1" x14ac:dyDescent="0.2">
      <c r="A11" s="4"/>
      <c r="B11" s="7" t="s">
        <v>25</v>
      </c>
      <c r="C11" s="9">
        <f t="shared" si="0"/>
        <v>0</v>
      </c>
      <c r="D11" s="9">
        <f t="shared" si="1"/>
        <v>0</v>
      </c>
      <c r="E11" s="9"/>
      <c r="F11" s="9">
        <f t="shared" si="2"/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9"/>
      <c r="T11" s="4"/>
      <c r="U11" s="4"/>
      <c r="V11" s="4"/>
      <c r="W11" s="1"/>
    </row>
    <row r="12" spans="1:23" ht="12.75" customHeight="1" x14ac:dyDescent="0.2">
      <c r="A12" s="4"/>
      <c r="B12" s="8" t="s">
        <v>38</v>
      </c>
      <c r="C12" s="9">
        <f t="shared" si="0"/>
        <v>0</v>
      </c>
      <c r="D12" s="9">
        <f t="shared" si="1"/>
        <v>0</v>
      </c>
      <c r="E12" s="9"/>
      <c r="F12" s="9">
        <f t="shared" si="2"/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1"/>
    </row>
    <row r="13" spans="1:23" ht="12.75" customHeight="1" x14ac:dyDescent="0.2">
      <c r="A13" s="4"/>
      <c r="B13" s="8" t="s">
        <v>26</v>
      </c>
      <c r="C13" s="9">
        <f t="shared" si="0"/>
        <v>3</v>
      </c>
      <c r="D13" s="9">
        <f t="shared" si="1"/>
        <v>3</v>
      </c>
      <c r="E13" s="9">
        <f>E9+E10+E11+E12</f>
        <v>0</v>
      </c>
      <c r="F13" s="9">
        <f t="shared" si="2"/>
        <v>0</v>
      </c>
      <c r="G13" s="9">
        <f t="shared" ref="G13:V13" si="3">G9+G10+G11+G12</f>
        <v>0</v>
      </c>
      <c r="H13" s="9">
        <f t="shared" si="3"/>
        <v>0</v>
      </c>
      <c r="I13" s="9">
        <f t="shared" si="3"/>
        <v>0</v>
      </c>
      <c r="J13" s="9">
        <f t="shared" si="3"/>
        <v>0</v>
      </c>
      <c r="K13" s="9">
        <f t="shared" si="3"/>
        <v>0</v>
      </c>
      <c r="L13" s="9">
        <f t="shared" si="3"/>
        <v>0</v>
      </c>
      <c r="M13" s="9">
        <f t="shared" si="3"/>
        <v>0</v>
      </c>
      <c r="N13" s="9">
        <f t="shared" si="3"/>
        <v>0</v>
      </c>
      <c r="O13" s="9">
        <f t="shared" si="3"/>
        <v>0</v>
      </c>
      <c r="P13" s="9">
        <f t="shared" si="3"/>
        <v>0</v>
      </c>
      <c r="Q13" s="9">
        <f t="shared" si="3"/>
        <v>0</v>
      </c>
      <c r="R13" s="9">
        <f t="shared" si="3"/>
        <v>0</v>
      </c>
      <c r="S13" s="9">
        <f t="shared" si="3"/>
        <v>3</v>
      </c>
      <c r="T13" s="9">
        <f t="shared" si="3"/>
        <v>0</v>
      </c>
      <c r="U13" s="9">
        <f t="shared" si="3"/>
        <v>0</v>
      </c>
      <c r="V13" s="9">
        <f t="shared" si="3"/>
        <v>0</v>
      </c>
      <c r="W13" s="1"/>
    </row>
    <row r="14" spans="1:23" ht="12.75" customHeight="1" x14ac:dyDescent="0.2">
      <c r="A14" s="4"/>
      <c r="B14" s="7" t="s">
        <v>27</v>
      </c>
      <c r="C14" s="9">
        <f t="shared" si="0"/>
        <v>0</v>
      </c>
      <c r="D14" s="9">
        <f t="shared" si="1"/>
        <v>0</v>
      </c>
      <c r="E14" s="9"/>
      <c r="F14" s="9">
        <f t="shared" si="2"/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9"/>
      <c r="T14" s="4"/>
      <c r="U14" s="4"/>
      <c r="V14" s="4"/>
      <c r="W14" s="1"/>
    </row>
    <row r="15" spans="1:23" ht="12.75" customHeight="1" x14ac:dyDescent="0.2">
      <c r="A15" s="4"/>
      <c r="B15" s="7" t="s">
        <v>28</v>
      </c>
      <c r="C15" s="9">
        <f t="shared" ref="C15:V15" si="4">C14-C13</f>
        <v>-3</v>
      </c>
      <c r="D15" s="9">
        <f t="shared" si="4"/>
        <v>-3</v>
      </c>
      <c r="E15" s="9">
        <f t="shared" si="4"/>
        <v>0</v>
      </c>
      <c r="F15" s="9">
        <f t="shared" si="4"/>
        <v>0</v>
      </c>
      <c r="G15" s="9">
        <f t="shared" si="4"/>
        <v>0</v>
      </c>
      <c r="H15" s="9">
        <f t="shared" si="4"/>
        <v>0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0</v>
      </c>
      <c r="M15" s="9">
        <f t="shared" si="4"/>
        <v>0</v>
      </c>
      <c r="N15" s="9">
        <f t="shared" si="4"/>
        <v>0</v>
      </c>
      <c r="O15" s="9">
        <f t="shared" si="4"/>
        <v>0</v>
      </c>
      <c r="P15" s="9">
        <f t="shared" si="4"/>
        <v>0</v>
      </c>
      <c r="Q15" s="9">
        <f t="shared" si="4"/>
        <v>0</v>
      </c>
      <c r="R15" s="9">
        <f t="shared" si="4"/>
        <v>0</v>
      </c>
      <c r="S15" s="9">
        <f t="shared" si="4"/>
        <v>-3</v>
      </c>
      <c r="T15" s="9">
        <f t="shared" si="4"/>
        <v>0</v>
      </c>
      <c r="U15" s="9">
        <f t="shared" si="4"/>
        <v>0</v>
      </c>
      <c r="V15" s="9">
        <f t="shared" si="4"/>
        <v>0</v>
      </c>
      <c r="W15" s="1"/>
    </row>
    <row r="16" spans="1:23" ht="12.75" customHeight="1" x14ac:dyDescent="0.2">
      <c r="A16" s="4"/>
      <c r="B16" s="7" t="s">
        <v>29</v>
      </c>
      <c r="C16" s="9">
        <f>C14/C13*100</f>
        <v>0</v>
      </c>
      <c r="D16" s="9">
        <f>D14/D13*100</f>
        <v>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>
        <f>S14/S13*100</f>
        <v>0</v>
      </c>
      <c r="T16" s="9"/>
      <c r="U16" s="9"/>
      <c r="V16" s="9"/>
    </row>
    <row r="17" spans="1:22" ht="21" customHeight="1" x14ac:dyDescent="0.2">
      <c r="A17" s="13" t="s">
        <v>237</v>
      </c>
      <c r="B17" s="10" t="s">
        <v>239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4"/>
    </row>
    <row r="18" spans="1:22" ht="12.75" customHeight="1" x14ac:dyDescent="0.2">
      <c r="A18" s="4"/>
      <c r="B18" s="7" t="s">
        <v>23</v>
      </c>
      <c r="C18" s="9">
        <f t="shared" ref="C18:C23" si="5">D18+U18+V18</f>
        <v>7</v>
      </c>
      <c r="D18" s="9">
        <f t="shared" ref="D18:D23" si="6">E18+F18+P18+Q18+R18+S18+T18</f>
        <v>7</v>
      </c>
      <c r="E18" s="9"/>
      <c r="F18" s="9">
        <f t="shared" ref="F18:F23" si="7">G18+H18+I18+J18+K18+L18+M18+N18+O18</f>
        <v>0</v>
      </c>
      <c r="G18" s="4"/>
      <c r="H18" s="4"/>
      <c r="I18" s="4"/>
      <c r="J18" s="4"/>
      <c r="K18" s="4"/>
      <c r="L18" s="4"/>
      <c r="M18" s="4"/>
      <c r="N18" s="4"/>
      <c r="O18" s="9"/>
      <c r="P18" s="4"/>
      <c r="Q18" s="4"/>
      <c r="R18" s="4"/>
      <c r="S18" s="9">
        <v>7</v>
      </c>
      <c r="T18" s="4"/>
      <c r="U18" s="4"/>
      <c r="V18" s="4"/>
    </row>
    <row r="19" spans="1:22" ht="12.75" customHeight="1" x14ac:dyDescent="0.2">
      <c r="A19" s="4"/>
      <c r="B19" s="7" t="s">
        <v>24</v>
      </c>
      <c r="C19" s="9">
        <f t="shared" si="5"/>
        <v>0</v>
      </c>
      <c r="D19" s="9">
        <f t="shared" si="6"/>
        <v>0</v>
      </c>
      <c r="E19" s="9"/>
      <c r="F19" s="9">
        <f t="shared" si="7"/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12.75" customHeight="1" x14ac:dyDescent="0.2">
      <c r="A20" s="4"/>
      <c r="B20" s="7" t="s">
        <v>25</v>
      </c>
      <c r="C20" s="9">
        <f t="shared" si="5"/>
        <v>0</v>
      </c>
      <c r="D20" s="9">
        <f t="shared" si="6"/>
        <v>0</v>
      </c>
      <c r="E20" s="9"/>
      <c r="F20" s="9">
        <f t="shared" si="7"/>
        <v>0</v>
      </c>
      <c r="G20" s="4"/>
      <c r="H20" s="4"/>
      <c r="I20" s="4"/>
      <c r="J20" s="4"/>
      <c r="K20" s="4"/>
      <c r="L20" s="4"/>
      <c r="M20" s="4"/>
      <c r="N20" s="4"/>
      <c r="O20" s="9"/>
      <c r="P20" s="4"/>
      <c r="Q20" s="4"/>
      <c r="R20" s="4"/>
      <c r="S20" s="9"/>
      <c r="T20" s="4"/>
      <c r="U20" s="4"/>
      <c r="V20" s="4"/>
    </row>
    <row r="21" spans="1:22" ht="12.75" customHeight="1" x14ac:dyDescent="0.2">
      <c r="A21" s="4"/>
      <c r="B21" s="8" t="s">
        <v>38</v>
      </c>
      <c r="C21" s="9">
        <f t="shared" si="5"/>
        <v>0</v>
      </c>
      <c r="D21" s="9">
        <f t="shared" si="6"/>
        <v>0</v>
      </c>
      <c r="E21" s="9"/>
      <c r="F21" s="9">
        <f t="shared" si="7"/>
        <v>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9"/>
      <c r="T21" s="4"/>
      <c r="U21" s="4"/>
      <c r="V21" s="4"/>
    </row>
    <row r="22" spans="1:22" ht="12.75" customHeight="1" x14ac:dyDescent="0.2">
      <c r="A22" s="4"/>
      <c r="B22" s="8" t="s">
        <v>26</v>
      </c>
      <c r="C22" s="9">
        <f t="shared" si="5"/>
        <v>7</v>
      </c>
      <c r="D22" s="9">
        <f t="shared" si="6"/>
        <v>7</v>
      </c>
      <c r="E22" s="9">
        <f>E18+E19+E20+E21</f>
        <v>0</v>
      </c>
      <c r="F22" s="9">
        <f t="shared" si="7"/>
        <v>0</v>
      </c>
      <c r="G22" s="9">
        <f t="shared" ref="G22:V22" si="8">G18+G19+G20+G21</f>
        <v>0</v>
      </c>
      <c r="H22" s="9">
        <f t="shared" si="8"/>
        <v>0</v>
      </c>
      <c r="I22" s="9">
        <f t="shared" si="8"/>
        <v>0</v>
      </c>
      <c r="J22" s="9">
        <f t="shared" si="8"/>
        <v>0</v>
      </c>
      <c r="K22" s="9">
        <f t="shared" si="8"/>
        <v>0</v>
      </c>
      <c r="L22" s="9">
        <f t="shared" si="8"/>
        <v>0</v>
      </c>
      <c r="M22" s="9">
        <f t="shared" si="8"/>
        <v>0</v>
      </c>
      <c r="N22" s="9">
        <f t="shared" si="8"/>
        <v>0</v>
      </c>
      <c r="O22" s="9">
        <f t="shared" si="8"/>
        <v>0</v>
      </c>
      <c r="P22" s="9">
        <f t="shared" si="8"/>
        <v>0</v>
      </c>
      <c r="Q22" s="9">
        <f t="shared" si="8"/>
        <v>0</v>
      </c>
      <c r="R22" s="9">
        <f t="shared" si="8"/>
        <v>0</v>
      </c>
      <c r="S22" s="9">
        <f t="shared" si="8"/>
        <v>7</v>
      </c>
      <c r="T22" s="9">
        <f t="shared" si="8"/>
        <v>0</v>
      </c>
      <c r="U22" s="9">
        <f t="shared" si="8"/>
        <v>0</v>
      </c>
      <c r="V22" s="9">
        <f t="shared" si="8"/>
        <v>0</v>
      </c>
    </row>
    <row r="23" spans="1:22" ht="12.75" customHeight="1" x14ac:dyDescent="0.2">
      <c r="A23" s="4"/>
      <c r="B23" s="7" t="s">
        <v>27</v>
      </c>
      <c r="C23" s="9">
        <f t="shared" si="5"/>
        <v>0</v>
      </c>
      <c r="D23" s="9">
        <f t="shared" si="6"/>
        <v>0</v>
      </c>
      <c r="E23" s="9"/>
      <c r="F23" s="9">
        <f t="shared" si="7"/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9"/>
      <c r="T23" s="4"/>
      <c r="U23" s="4"/>
      <c r="V23" s="4"/>
    </row>
    <row r="24" spans="1:22" ht="11.25" customHeight="1" x14ac:dyDescent="0.2">
      <c r="A24" s="4"/>
      <c r="B24" s="7" t="s">
        <v>28</v>
      </c>
      <c r="C24" s="9">
        <f t="shared" ref="C24:V24" si="9">C23-C22</f>
        <v>-7</v>
      </c>
      <c r="D24" s="9">
        <f t="shared" si="9"/>
        <v>-7</v>
      </c>
      <c r="E24" s="9">
        <f t="shared" si="9"/>
        <v>0</v>
      </c>
      <c r="F24" s="9">
        <f t="shared" si="9"/>
        <v>0</v>
      </c>
      <c r="G24" s="9">
        <f t="shared" si="9"/>
        <v>0</v>
      </c>
      <c r="H24" s="9">
        <f t="shared" si="9"/>
        <v>0</v>
      </c>
      <c r="I24" s="9">
        <f t="shared" si="9"/>
        <v>0</v>
      </c>
      <c r="J24" s="9">
        <f t="shared" si="9"/>
        <v>0</v>
      </c>
      <c r="K24" s="9">
        <f t="shared" si="9"/>
        <v>0</v>
      </c>
      <c r="L24" s="9">
        <f t="shared" si="9"/>
        <v>0</v>
      </c>
      <c r="M24" s="9">
        <f t="shared" si="9"/>
        <v>0</v>
      </c>
      <c r="N24" s="9">
        <f t="shared" si="9"/>
        <v>0</v>
      </c>
      <c r="O24" s="9">
        <f t="shared" si="9"/>
        <v>0</v>
      </c>
      <c r="P24" s="9">
        <f t="shared" si="9"/>
        <v>0</v>
      </c>
      <c r="Q24" s="9">
        <f t="shared" si="9"/>
        <v>0</v>
      </c>
      <c r="R24" s="9">
        <f t="shared" si="9"/>
        <v>0</v>
      </c>
      <c r="S24" s="9">
        <f t="shared" si="9"/>
        <v>-7</v>
      </c>
      <c r="T24" s="9">
        <f t="shared" si="9"/>
        <v>0</v>
      </c>
      <c r="U24" s="9">
        <f t="shared" si="9"/>
        <v>0</v>
      </c>
      <c r="V24" s="9">
        <f t="shared" si="9"/>
        <v>0</v>
      </c>
    </row>
    <row r="25" spans="1:22" ht="11.25" customHeight="1" x14ac:dyDescent="0.2">
      <c r="A25" s="4"/>
      <c r="B25" s="7" t="s">
        <v>29</v>
      </c>
      <c r="C25" s="9">
        <f>C23/C22*100</f>
        <v>0</v>
      </c>
      <c r="D25" s="9">
        <f>D23/D22*100</f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>
        <f>S23/S22*100</f>
        <v>0</v>
      </c>
      <c r="T25" s="9"/>
      <c r="U25" s="9"/>
      <c r="V25" s="9"/>
    </row>
    <row r="26" spans="1:22" ht="57" customHeight="1" x14ac:dyDescent="0.2">
      <c r="A26" s="13" t="s">
        <v>62</v>
      </c>
      <c r="B26" s="10" t="s">
        <v>240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4"/>
    </row>
    <row r="27" spans="1:22" ht="12.75" customHeight="1" x14ac:dyDescent="0.2">
      <c r="A27" s="4"/>
      <c r="B27" s="7" t="s">
        <v>23</v>
      </c>
      <c r="C27" s="9">
        <f t="shared" ref="C27:C32" si="10">D27+U27+V27</f>
        <v>0</v>
      </c>
      <c r="D27" s="9">
        <f t="shared" ref="D27:D32" si="11">E27+F27+P27+Q27+R27+S27+T27</f>
        <v>0</v>
      </c>
      <c r="E27" s="9"/>
      <c r="F27" s="9">
        <f t="shared" ref="F27:F32" si="12">G27+H27+I27+J27+K27+L27+M27+N27+O27</f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9"/>
      <c r="T27" s="4"/>
      <c r="U27" s="4"/>
      <c r="V27" s="4"/>
    </row>
    <row r="28" spans="1:22" ht="12.75" customHeight="1" x14ac:dyDescent="0.2">
      <c r="A28" s="4"/>
      <c r="B28" s="7" t="s">
        <v>24</v>
      </c>
      <c r="C28" s="9">
        <f t="shared" si="10"/>
        <v>0</v>
      </c>
      <c r="D28" s="9">
        <f t="shared" si="11"/>
        <v>0</v>
      </c>
      <c r="E28" s="9"/>
      <c r="F28" s="9">
        <f t="shared" si="12"/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2.75" customHeight="1" x14ac:dyDescent="0.2">
      <c r="A29" s="4"/>
      <c r="B29" s="7" t="s">
        <v>25</v>
      </c>
      <c r="C29" s="9">
        <f t="shared" si="10"/>
        <v>0</v>
      </c>
      <c r="D29" s="9">
        <f t="shared" si="11"/>
        <v>0</v>
      </c>
      <c r="E29" s="9"/>
      <c r="F29" s="9">
        <f t="shared" si="12"/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9"/>
      <c r="T29" s="4"/>
      <c r="U29" s="4"/>
      <c r="V29" s="4"/>
    </row>
    <row r="30" spans="1:22" ht="12.75" customHeight="1" x14ac:dyDescent="0.2">
      <c r="A30" s="4"/>
      <c r="B30" s="8" t="s">
        <v>38</v>
      </c>
      <c r="C30" s="9">
        <f t="shared" si="10"/>
        <v>8</v>
      </c>
      <c r="D30" s="9">
        <f t="shared" si="11"/>
        <v>0</v>
      </c>
      <c r="E30" s="9"/>
      <c r="F30" s="9">
        <f t="shared" si="12"/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9"/>
      <c r="T30" s="4"/>
      <c r="U30" s="9">
        <v>8</v>
      </c>
      <c r="V30" s="4"/>
    </row>
    <row r="31" spans="1:22" ht="12.75" customHeight="1" x14ac:dyDescent="0.2">
      <c r="A31" s="4"/>
      <c r="B31" s="8" t="s">
        <v>26</v>
      </c>
      <c r="C31" s="9">
        <f t="shared" si="10"/>
        <v>8</v>
      </c>
      <c r="D31" s="9">
        <f t="shared" si="11"/>
        <v>0</v>
      </c>
      <c r="E31" s="9">
        <f>E27+E28+E29+E30</f>
        <v>0</v>
      </c>
      <c r="F31" s="9">
        <f t="shared" si="12"/>
        <v>0</v>
      </c>
      <c r="G31" s="9">
        <f t="shared" ref="G31:V31" si="13">G27+G28+G29+G30</f>
        <v>0</v>
      </c>
      <c r="H31" s="9">
        <f t="shared" si="13"/>
        <v>0</v>
      </c>
      <c r="I31" s="9">
        <f t="shared" si="13"/>
        <v>0</v>
      </c>
      <c r="J31" s="9">
        <f t="shared" si="13"/>
        <v>0</v>
      </c>
      <c r="K31" s="9">
        <f t="shared" si="13"/>
        <v>0</v>
      </c>
      <c r="L31" s="9">
        <f t="shared" si="13"/>
        <v>0</v>
      </c>
      <c r="M31" s="9">
        <f t="shared" si="13"/>
        <v>0</v>
      </c>
      <c r="N31" s="9">
        <f t="shared" si="13"/>
        <v>0</v>
      </c>
      <c r="O31" s="9">
        <f t="shared" si="13"/>
        <v>0</v>
      </c>
      <c r="P31" s="9">
        <f t="shared" si="13"/>
        <v>0</v>
      </c>
      <c r="Q31" s="9">
        <f t="shared" si="13"/>
        <v>0</v>
      </c>
      <c r="R31" s="9">
        <f t="shared" si="13"/>
        <v>0</v>
      </c>
      <c r="S31" s="9">
        <f t="shared" si="13"/>
        <v>0</v>
      </c>
      <c r="T31" s="9">
        <f t="shared" si="13"/>
        <v>0</v>
      </c>
      <c r="U31" s="9">
        <f t="shared" si="13"/>
        <v>8</v>
      </c>
      <c r="V31" s="9">
        <f t="shared" si="13"/>
        <v>0</v>
      </c>
    </row>
    <row r="32" spans="1:22" ht="12.75" customHeight="1" x14ac:dyDescent="0.2">
      <c r="A32" s="4"/>
      <c r="B32" s="7" t="s">
        <v>27</v>
      </c>
      <c r="C32" s="9">
        <f t="shared" si="10"/>
        <v>0</v>
      </c>
      <c r="D32" s="9">
        <f t="shared" si="11"/>
        <v>0</v>
      </c>
      <c r="E32" s="9"/>
      <c r="F32" s="9">
        <f t="shared" si="12"/>
        <v>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9"/>
      <c r="T32" s="4"/>
      <c r="U32" s="4"/>
      <c r="V32" s="4"/>
    </row>
    <row r="33" spans="1:22" ht="12.75" customHeight="1" x14ac:dyDescent="0.2">
      <c r="A33" s="4"/>
      <c r="B33" s="7" t="s">
        <v>28</v>
      </c>
      <c r="C33" s="9">
        <f t="shared" ref="C33:V33" si="14">C32-C31</f>
        <v>-8</v>
      </c>
      <c r="D33" s="9">
        <f t="shared" si="14"/>
        <v>0</v>
      </c>
      <c r="E33" s="9">
        <f t="shared" si="14"/>
        <v>0</v>
      </c>
      <c r="F33" s="9">
        <f t="shared" si="14"/>
        <v>0</v>
      </c>
      <c r="G33" s="9">
        <f t="shared" si="14"/>
        <v>0</v>
      </c>
      <c r="H33" s="9">
        <f t="shared" si="14"/>
        <v>0</v>
      </c>
      <c r="I33" s="9">
        <f t="shared" si="14"/>
        <v>0</v>
      </c>
      <c r="J33" s="9">
        <f t="shared" si="14"/>
        <v>0</v>
      </c>
      <c r="K33" s="9">
        <f t="shared" si="14"/>
        <v>0</v>
      </c>
      <c r="L33" s="9">
        <f t="shared" si="14"/>
        <v>0</v>
      </c>
      <c r="M33" s="9">
        <f t="shared" si="14"/>
        <v>0</v>
      </c>
      <c r="N33" s="9">
        <f t="shared" si="14"/>
        <v>0</v>
      </c>
      <c r="O33" s="9">
        <f t="shared" si="14"/>
        <v>0</v>
      </c>
      <c r="P33" s="9">
        <f t="shared" si="14"/>
        <v>0</v>
      </c>
      <c r="Q33" s="9">
        <f t="shared" si="14"/>
        <v>0</v>
      </c>
      <c r="R33" s="9">
        <f t="shared" si="14"/>
        <v>0</v>
      </c>
      <c r="S33" s="9">
        <f t="shared" si="14"/>
        <v>0</v>
      </c>
      <c r="T33" s="9">
        <f t="shared" si="14"/>
        <v>0</v>
      </c>
      <c r="U33" s="9">
        <f t="shared" si="14"/>
        <v>-8</v>
      </c>
      <c r="V33" s="9">
        <f t="shared" si="14"/>
        <v>0</v>
      </c>
    </row>
    <row r="34" spans="1:22" ht="12.75" customHeight="1" x14ac:dyDescent="0.2">
      <c r="A34" s="4"/>
      <c r="B34" s="7" t="s">
        <v>29</v>
      </c>
      <c r="C34" s="9">
        <f>C32/C31*100</f>
        <v>0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</sheetData>
  <mergeCells count="16">
    <mergeCell ref="Q3:Q5"/>
    <mergeCell ref="R3:R5"/>
    <mergeCell ref="S3:S5"/>
    <mergeCell ref="T3:T5"/>
    <mergeCell ref="F4:F5"/>
    <mergeCell ref="G4:O4"/>
    <mergeCell ref="A2:A6"/>
    <mergeCell ref="B2:B6"/>
    <mergeCell ref="C2:C5"/>
    <mergeCell ref="D2:T2"/>
    <mergeCell ref="U2:U5"/>
    <mergeCell ref="V2:V5"/>
    <mergeCell ref="D3:D5"/>
    <mergeCell ref="E3:E5"/>
    <mergeCell ref="F3:O3"/>
    <mergeCell ref="P3:P5"/>
  </mergeCells>
  <pageMargins left="0.17" right="0.2" top="0.12" bottom="0.16" header="0.11" footer="0.16"/>
  <pageSetup paperSize="9" orientation="landscape" verticalDpi="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V34"/>
  <sheetViews>
    <sheetView showZeros="0" zoomScale="110" zoomScaleNormal="110" workbookViewId="0">
      <pane ySplit="6" topLeftCell="A19" activePane="bottomLeft" state="frozen"/>
      <selection activeCell="C35" sqref="C35"/>
      <selection pane="bottomLeft" activeCell="E23" sqref="E23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6" width="4.140625" style="19" customWidth="1"/>
    <col min="17" max="17" width="4.5703125" style="19" customWidth="1"/>
    <col min="18" max="18" width="4.140625" style="19" customWidth="1"/>
    <col min="19" max="19" width="4.42578125" style="19" customWidth="1"/>
    <col min="20" max="20" width="5.140625" style="19" customWidth="1"/>
    <col min="21" max="22" width="4.42578125" style="19" customWidth="1"/>
    <col min="23" max="23" width="0" style="18" hidden="1" customWidth="1"/>
    <col min="24" max="16384" width="9.140625" style="18"/>
  </cols>
  <sheetData>
    <row r="1" spans="1:22" ht="15.75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56</v>
      </c>
    </row>
    <row r="2" spans="1:22" ht="12.7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</row>
    <row r="3" spans="1:22" ht="13.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</row>
    <row r="4" spans="1:22" ht="13.5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</row>
    <row r="5" spans="1:22" ht="111" customHeight="1" x14ac:dyDescent="0.2">
      <c r="A5" s="110"/>
      <c r="B5" s="110"/>
      <c r="C5" s="111"/>
      <c r="D5" s="111"/>
      <c r="E5" s="111"/>
      <c r="F5" s="111"/>
      <c r="G5" s="35" t="s">
        <v>3</v>
      </c>
      <c r="H5" s="35" t="s">
        <v>4</v>
      </c>
      <c r="I5" s="35" t="s">
        <v>5</v>
      </c>
      <c r="J5" s="35" t="s">
        <v>6</v>
      </c>
      <c r="K5" s="35" t="s">
        <v>7</v>
      </c>
      <c r="L5" s="35" t="s">
        <v>8</v>
      </c>
      <c r="M5" s="35" t="s">
        <v>9</v>
      </c>
      <c r="N5" s="35" t="s">
        <v>52</v>
      </c>
      <c r="O5" s="35" t="s">
        <v>10</v>
      </c>
      <c r="P5" s="111"/>
      <c r="Q5" s="111"/>
      <c r="R5" s="111"/>
      <c r="S5" s="111"/>
      <c r="T5" s="111"/>
      <c r="U5" s="111"/>
      <c r="V5" s="111"/>
    </row>
    <row r="6" spans="1:22" x14ac:dyDescent="0.2">
      <c r="A6" s="110"/>
      <c r="B6" s="110"/>
      <c r="C6" s="34">
        <v>1</v>
      </c>
      <c r="D6" s="34">
        <v>2</v>
      </c>
      <c r="E6" s="34">
        <v>21</v>
      </c>
      <c r="F6" s="34">
        <v>22</v>
      </c>
      <c r="G6" s="34">
        <v>221</v>
      </c>
      <c r="H6" s="34">
        <v>222</v>
      </c>
      <c r="I6" s="34">
        <v>223</v>
      </c>
      <c r="J6" s="34">
        <v>224</v>
      </c>
      <c r="K6" s="34">
        <v>225</v>
      </c>
      <c r="L6" s="34">
        <v>226</v>
      </c>
      <c r="M6" s="34">
        <v>227</v>
      </c>
      <c r="N6" s="34">
        <v>228</v>
      </c>
      <c r="O6" s="34">
        <v>229</v>
      </c>
      <c r="P6" s="34">
        <v>23</v>
      </c>
      <c r="Q6" s="34">
        <v>24</v>
      </c>
      <c r="R6" s="34">
        <v>25</v>
      </c>
      <c r="S6" s="34">
        <v>26</v>
      </c>
      <c r="T6" s="34">
        <v>27</v>
      </c>
      <c r="U6" s="34">
        <v>28</v>
      </c>
      <c r="V6" s="34">
        <v>29</v>
      </c>
    </row>
    <row r="7" spans="1:22" ht="15.75" customHeight="1" x14ac:dyDescent="0.2">
      <c r="A7" s="34">
        <v>1</v>
      </c>
      <c r="B7" s="34">
        <v>2</v>
      </c>
      <c r="C7" s="34">
        <v>4</v>
      </c>
      <c r="D7" s="34">
        <v>5</v>
      </c>
      <c r="E7" s="34">
        <v>6</v>
      </c>
      <c r="F7" s="34">
        <v>7</v>
      </c>
      <c r="G7" s="34">
        <v>8</v>
      </c>
      <c r="H7" s="34">
        <v>9</v>
      </c>
      <c r="I7" s="34">
        <v>10</v>
      </c>
      <c r="J7" s="34">
        <v>11</v>
      </c>
      <c r="K7" s="34">
        <v>12</v>
      </c>
      <c r="L7" s="34">
        <v>13</v>
      </c>
      <c r="M7" s="34">
        <v>14</v>
      </c>
      <c r="N7" s="34">
        <v>15</v>
      </c>
      <c r="O7" s="34">
        <v>16</v>
      </c>
      <c r="P7" s="34">
        <v>17</v>
      </c>
      <c r="Q7" s="34">
        <v>18</v>
      </c>
      <c r="R7" s="34">
        <v>19</v>
      </c>
      <c r="S7" s="34">
        <v>20</v>
      </c>
      <c r="T7" s="34">
        <v>21</v>
      </c>
      <c r="U7" s="34">
        <v>22</v>
      </c>
      <c r="V7" s="34">
        <v>23</v>
      </c>
    </row>
    <row r="8" spans="1:22" ht="23.25" customHeight="1" x14ac:dyDescent="0.2">
      <c r="A8" s="34">
        <v>4</v>
      </c>
      <c r="B8" s="24" t="s">
        <v>144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34"/>
    </row>
    <row r="9" spans="1:22" ht="12.75" customHeight="1" x14ac:dyDescent="0.2">
      <c r="A9" s="34"/>
      <c r="B9" s="21" t="s">
        <v>23</v>
      </c>
      <c r="C9" s="20">
        <f t="shared" ref="C9:C14" si="0">D9+U9+V9</f>
        <v>375.9</v>
      </c>
      <c r="D9" s="20">
        <f t="shared" ref="D9:D14" si="1">E9+F9+P9+Q9+R9+S9+T9</f>
        <v>375.9</v>
      </c>
      <c r="E9" s="20">
        <f>E18+E27+'VI. 57Sc'!E9+'VI. 57Sc'!E18+'VI. 57Sc'!E27+VI.58Sc!E9+VI.58Sc!E18+VI.58Sc!E27+VI.59soc!E9+VI.59soc!E18+VI.59soc!E27+VI.60soc!E9+VI.60soc!E18+VI.60soc!E27+VI.61soc!E9+VI.61soc!E18+VI.61soc!E27</f>
        <v>0</v>
      </c>
      <c r="F9" s="20">
        <f t="shared" ref="F9:F14" si="2">G9+H9+I9+J9+K9+L9+M9+N9+O9</f>
        <v>0</v>
      </c>
      <c r="G9" s="20">
        <f>G18+G27+'VI. 57Sc'!G9+'VI. 57Sc'!G18+'VI. 57Sc'!G27+VI.58Sc!G9+VI.58Sc!G18+VI.58Sc!G27+VI.59soc!G9+VI.59soc!G18+VI.59soc!G27+VI.60soc!G9+VI.60soc!G18+VI.60soc!G27+VI.61soc!G9+VI.61soc!G18+VI.61soc!G27</f>
        <v>0</v>
      </c>
      <c r="H9" s="20">
        <f>H18+H27+'VI. 57Sc'!H9+'VI. 57Sc'!H18+'VI. 57Sc'!H27+VI.58Sc!H9+VI.58Sc!H18+VI.58Sc!H27+VI.59soc!H9+VI.59soc!H18+VI.59soc!H27+VI.60soc!H9+VI.60soc!H18+VI.60soc!H27+VI.61soc!H9+VI.61soc!H18+VI.61soc!H27</f>
        <v>0</v>
      </c>
      <c r="I9" s="20">
        <f>I18+I27+'VI. 57Sc'!I9+'VI. 57Sc'!I18+'VI. 57Sc'!I27+VI.58Sc!I9+VI.58Sc!I18+VI.58Sc!I27+VI.59soc!I9+VI.59soc!I18+VI.59soc!I27+VI.60soc!I9+VI.60soc!I18+VI.60soc!I27+VI.61soc!I9+VI.61soc!I18+VI.61soc!I27</f>
        <v>0</v>
      </c>
      <c r="J9" s="20">
        <f>J18+J27+'VI. 57Sc'!J9+'VI. 57Sc'!J18+'VI. 57Sc'!J27+VI.58Sc!J9+VI.58Sc!J18+VI.58Sc!J27+VI.59soc!J9+VI.59soc!J18+VI.59soc!J27+VI.60soc!J9+VI.60soc!J18+VI.60soc!J27+VI.61soc!J9+VI.61soc!J18+VI.61soc!J27</f>
        <v>0</v>
      </c>
      <c r="K9" s="20">
        <f>K18+K27+'VI. 57Sc'!K9+'VI. 57Sc'!K18+'VI. 57Sc'!K27+VI.58Sc!K9+VI.58Sc!K18+VI.58Sc!K27+VI.59soc!K9+VI.59soc!K18+VI.59soc!K27+VI.60soc!K9+VI.60soc!K18+VI.60soc!K27+VI.61soc!K9+VI.61soc!K18+VI.61soc!K27</f>
        <v>0</v>
      </c>
      <c r="L9" s="20">
        <f>L18+L27+'VI. 57Sc'!L9+'VI. 57Sc'!L18+'VI. 57Sc'!L27+VI.58Sc!L9+VI.58Sc!L18+VI.58Sc!L27+VI.59soc!L9+VI.59soc!L18+VI.59soc!L27+VI.60soc!L9+VI.60soc!L18+VI.60soc!L27+VI.61soc!L9+VI.61soc!L18+VI.61soc!L27</f>
        <v>0</v>
      </c>
      <c r="M9" s="20">
        <f>M18+M27+'VI. 57Sc'!M9+'VI. 57Sc'!M18+'VI. 57Sc'!M27+VI.58Sc!M9+VI.58Sc!M18+VI.58Sc!M27+VI.59soc!M9+VI.59soc!M18+VI.59soc!M27+VI.60soc!M9+VI.60soc!M18+VI.60soc!M27+VI.61soc!M9+VI.61soc!M18+VI.61soc!M27</f>
        <v>0</v>
      </c>
      <c r="N9" s="20">
        <f>N18+N27+'VI. 57Sc'!N9+'VI. 57Sc'!N18+'VI. 57Sc'!N27+VI.58Sc!N9+VI.58Sc!N18+VI.58Sc!N27+VI.59soc!N9+VI.59soc!N18+VI.59soc!N27+VI.60soc!N9+VI.60soc!N18+VI.60soc!N27+VI.61soc!N9+VI.61soc!N18+VI.61soc!N27</f>
        <v>0</v>
      </c>
      <c r="O9" s="20">
        <f>O18+O27+'VI. 57Sc'!O9+'VI. 57Sc'!O18+'VI. 57Sc'!O27+VI.58Sc!O9+VI.58Sc!O18+VI.58Sc!O27+VI.59soc!O9+VI.59soc!O18+VI.59soc!O27+VI.60soc!O9+VI.60soc!O18+VI.60soc!O27+VI.61soc!O9+VI.61soc!O18+VI.61soc!O27</f>
        <v>0</v>
      </c>
      <c r="P9" s="20">
        <f>P18+P27+'VI. 57Sc'!P9+'VI. 57Sc'!P18+'VI. 57Sc'!P27+VI.58Sc!P9+VI.58Sc!P18+VI.58Sc!P27+VI.59soc!P9+VI.59soc!P18+VI.59soc!P27+VI.60soc!P9+VI.60soc!P18+VI.60soc!P27+VI.61soc!P9+VI.61soc!P18+VI.61soc!P27</f>
        <v>0</v>
      </c>
      <c r="Q9" s="20">
        <f>Q18+Q27+'VI. 57Sc'!Q9+'VI. 57Sc'!Q18+'VI. 57Sc'!Q27+VI.58Sc!Q9+VI.58Sc!Q18+VI.58Sc!Q27+VI.59soc!Q9+VI.59soc!Q18+VI.59soc!Q27+VI.60soc!Q9+VI.60soc!Q18+VI.60soc!Q27+VI.61soc!Q9+VI.61soc!Q18+VI.61soc!Q27</f>
        <v>89.6</v>
      </c>
      <c r="R9" s="20">
        <f>R18+R27+'VI. 57Sc'!R9+'VI. 57Sc'!R18+'VI. 57Sc'!R27+VI.58Sc!R9+VI.58Sc!R18+VI.58Sc!R27+VI.59soc!R9+VI.59soc!R18+VI.59soc!R27+VI.60soc!R9+VI.60soc!R18+VI.60soc!R27+VI.61soc!R9+VI.61soc!R18+VI.61soc!R27</f>
        <v>0</v>
      </c>
      <c r="S9" s="20">
        <f>S18+S27+'VI. 57Sc'!S9+'VI. 57Sc'!S18+'VI. 57Sc'!S27+VI.58Sc!S9+VI.58Sc!S18+VI.58Sc!S27+VI.59soc!S9+VI.59soc!S18+VI.59soc!S27+VI.60soc!S9+VI.60soc!S18+VI.60soc!S27+VI.61soc!S9+VI.61soc!S18+VI.61soc!S27</f>
        <v>282.2</v>
      </c>
      <c r="T9" s="20">
        <f>T18+T27+'VI. 57Sc'!T9+'VI. 57Sc'!T18+'VI. 57Sc'!T27+VI.58Sc!T9+VI.58Sc!T18+VI.58Sc!T27+VI.59soc!T9+VI.59soc!T18+VI.59soc!T27+VI.60soc!T9+VI.60soc!T18+VI.60soc!T27+VI.61soc!T9+VI.61soc!T18+VI.61soc!T27</f>
        <v>4.0999999999999996</v>
      </c>
      <c r="U9" s="20">
        <f>U18+U27+'VI. 57Sc'!U9+'VI. 57Sc'!U18+'VI. 57Sc'!U27+VI.58Sc!U9+VI.58Sc!U18+VI.58Sc!U27+VI.59soc!U9+VI.59soc!U18+VI.59soc!U27+VI.60soc!U9+VI.60soc!U18+VI.60soc!U27+VI.61soc!U9+VI.61soc!U18+VI.61soc!U27</f>
        <v>0</v>
      </c>
      <c r="V9" s="20">
        <f>V18+V27+'VI. 57Sc'!V9+'VI. 57Sc'!V18+'VI. 57Sc'!V27+VI.58Sc!V9+VI.58Sc!V18+VI.58Sc!V27+VI.59soc!V9+VI.59soc!V18+VI.59soc!V27+VI.60soc!V9+VI.60soc!V18+VI.60soc!V27+VI.61soc!V9+VI.61soc!V18+VI.61soc!V27</f>
        <v>0</v>
      </c>
    </row>
    <row r="10" spans="1:22" ht="12.75" customHeight="1" x14ac:dyDescent="0.2">
      <c r="A10" s="34"/>
      <c r="B10" s="21" t="s">
        <v>24</v>
      </c>
      <c r="C10" s="20">
        <f t="shared" si="0"/>
        <v>32.9</v>
      </c>
      <c r="D10" s="20">
        <f t="shared" si="1"/>
        <v>32.9</v>
      </c>
      <c r="E10" s="20">
        <f>E19+E28+'VI. 57Sc'!E10+'VI. 57Sc'!E19+'VI. 57Sc'!E28+VI.58Sc!E10+VI.58Sc!E19+VI.58Sc!E28+VI.59soc!E10+VI.59soc!E19+VI.59soc!E28+VI.60soc!E10+VI.60soc!E19+VI.60soc!E28+VI.61soc!E10+VI.61soc!E19+VI.61soc!E28</f>
        <v>0</v>
      </c>
      <c r="F10" s="20">
        <f t="shared" si="2"/>
        <v>0</v>
      </c>
      <c r="G10" s="20">
        <f>G19+G28+'VI. 57Sc'!G10+'VI. 57Sc'!G19+'VI. 57Sc'!G28+VI.58Sc!G10+VI.58Sc!G19+VI.58Sc!G28+VI.59soc!G10+VI.59soc!G19+VI.59soc!G28+VI.60soc!G10+VI.60soc!G19+VI.60soc!G28+VI.61soc!G10+VI.61soc!G19+VI.61soc!G28</f>
        <v>0</v>
      </c>
      <c r="H10" s="20">
        <f>H19+H28+'VI. 57Sc'!H10+'VI. 57Sc'!H19+'VI. 57Sc'!H28+VI.58Sc!H10+VI.58Sc!H19+VI.58Sc!H28+VI.59soc!H10+VI.59soc!H19+VI.59soc!H28+VI.60soc!H10+VI.60soc!H19+VI.60soc!H28+VI.61soc!H10+VI.61soc!H19+VI.61soc!H28</f>
        <v>0</v>
      </c>
      <c r="I10" s="20">
        <f>I19+I28+'VI. 57Sc'!I10+'VI. 57Sc'!I19+'VI. 57Sc'!I28+VI.58Sc!I10+VI.58Sc!I19+VI.58Sc!I28+VI.59soc!I10+VI.59soc!I19+VI.59soc!I28+VI.60soc!I10+VI.60soc!I19+VI.60soc!I28+VI.61soc!I10+VI.61soc!I19+VI.61soc!I28</f>
        <v>0</v>
      </c>
      <c r="J10" s="20">
        <f>J19+J28+'VI. 57Sc'!J10+'VI. 57Sc'!J19+'VI. 57Sc'!J28+VI.58Sc!J10+VI.58Sc!J19+VI.58Sc!J28+VI.59soc!J10+VI.59soc!J19+VI.59soc!J28+VI.60soc!J10+VI.60soc!J19+VI.60soc!J28+VI.61soc!J10+VI.61soc!J19+VI.61soc!J28</f>
        <v>0</v>
      </c>
      <c r="K10" s="20">
        <f>K19+K28+'VI. 57Sc'!K10+'VI. 57Sc'!K19+'VI. 57Sc'!K28+VI.58Sc!K10+VI.58Sc!K19+VI.58Sc!K28+VI.59soc!K10+VI.59soc!K19+VI.59soc!K28+VI.60soc!K10+VI.60soc!K19+VI.60soc!K28+VI.61soc!K10+VI.61soc!K19+VI.61soc!K28</f>
        <v>0</v>
      </c>
      <c r="L10" s="20">
        <f>L19+L28+'VI. 57Sc'!L10+'VI. 57Sc'!L19+'VI. 57Sc'!L28+VI.58Sc!L10+VI.58Sc!L19+VI.58Sc!L28+VI.59soc!L10+VI.59soc!L19+VI.59soc!L28+VI.60soc!L10+VI.60soc!L19+VI.60soc!L28+VI.61soc!L10+VI.61soc!L19+VI.61soc!L28</f>
        <v>0</v>
      </c>
      <c r="M10" s="20">
        <f>M19+M28+'VI. 57Sc'!M10+'VI. 57Sc'!M19+'VI. 57Sc'!M28+VI.58Sc!M10+VI.58Sc!M19+VI.58Sc!M28+VI.59soc!M10+VI.59soc!M19+VI.59soc!M28+VI.60soc!M10+VI.60soc!M19+VI.60soc!M28+VI.61soc!M10+VI.61soc!M19+VI.61soc!M28</f>
        <v>0</v>
      </c>
      <c r="N10" s="20">
        <f>N19+N28+'VI. 57Sc'!N10+'VI. 57Sc'!N19+'VI. 57Sc'!N28+VI.58Sc!N10+VI.58Sc!N19+VI.58Sc!N28+VI.59soc!N10+VI.59soc!N19+VI.59soc!N28+VI.60soc!N10+VI.60soc!N19+VI.60soc!N28+VI.61soc!N10+VI.61soc!N19+VI.61soc!N28</f>
        <v>0</v>
      </c>
      <c r="O10" s="20">
        <f>O19+O28+'VI. 57Sc'!O10+'VI. 57Sc'!O19+'VI. 57Sc'!O28+VI.58Sc!O10+VI.58Sc!O19+VI.58Sc!O28+VI.59soc!O10+VI.59soc!O19+VI.59soc!O28+VI.60soc!O10+VI.60soc!O19+VI.60soc!O28+VI.61soc!O10+VI.61soc!O19+VI.61soc!O28</f>
        <v>0</v>
      </c>
      <c r="P10" s="20">
        <f>P19+P28+'VI. 57Sc'!P10+'VI. 57Sc'!P19+'VI. 57Sc'!P28+VI.58Sc!P10+VI.58Sc!P19+VI.58Sc!P28+VI.59soc!P10+VI.59soc!P19+VI.59soc!P28+VI.60soc!P10+VI.60soc!P19+VI.60soc!P28+VI.61soc!P10+VI.61soc!P19+VI.61soc!P28</f>
        <v>0</v>
      </c>
      <c r="Q10" s="20">
        <f>Q19+Q28+'VI. 57Sc'!Q10+'VI. 57Sc'!Q19+'VI. 57Sc'!Q28+VI.58Sc!Q10+VI.58Sc!Q19+VI.58Sc!Q28+VI.59soc!Q10+VI.59soc!Q19+VI.59soc!Q28+VI.60soc!Q10+VI.60soc!Q19+VI.60soc!Q28+VI.61soc!Q10+VI.61soc!Q19+VI.61soc!Q28</f>
        <v>0</v>
      </c>
      <c r="R10" s="20">
        <f>R19+R28+'VI. 57Sc'!R10+'VI. 57Sc'!R19+'VI. 57Sc'!R28+VI.58Sc!R10+VI.58Sc!R19+VI.58Sc!R28+VI.59soc!R10+VI.59soc!R19+VI.59soc!R28+VI.60soc!R10+VI.60soc!R19+VI.60soc!R28+VI.61soc!R10+VI.61soc!R19+VI.61soc!R28</f>
        <v>0</v>
      </c>
      <c r="S10" s="20">
        <f>S19+S28+'VI. 57Sc'!S10+'VI. 57Sc'!S19+'VI. 57Sc'!S28+VI.58Sc!S10+VI.58Sc!S19+VI.58Sc!S28+VI.59soc!S10+VI.59soc!S19+VI.59soc!S28+VI.60soc!S10+VI.60soc!S19+VI.60soc!S28+VI.61soc!S10+VI.61soc!S19+VI.61soc!S28</f>
        <v>31.9</v>
      </c>
      <c r="T10" s="20">
        <f>T19+T28+'VI. 57Sc'!T10+'VI. 57Sc'!T19+'VI. 57Sc'!T28+VI.58Sc!T10+VI.58Sc!T19+VI.58Sc!T28+VI.59soc!T10+VI.59soc!T19+VI.59soc!T28+VI.60soc!T10+VI.60soc!T19+VI.60soc!T28+VI.61soc!T10+VI.61soc!T19+VI.61soc!T28</f>
        <v>1</v>
      </c>
      <c r="U10" s="20">
        <f>U19+U28+'VI. 57Sc'!U10+'VI. 57Sc'!U19+'VI. 57Sc'!U28+VI.58Sc!U10+VI.58Sc!U19+VI.58Sc!U28+VI.59soc!U10+VI.59soc!U19+VI.59soc!U28+VI.60soc!U10+VI.60soc!U19+VI.60soc!U28+VI.61soc!U10+VI.61soc!U19+VI.61soc!U28</f>
        <v>0</v>
      </c>
      <c r="V10" s="20">
        <f>V19+V28+'VI. 57Sc'!V10+'VI. 57Sc'!V19+'VI. 57Sc'!V28+VI.58Sc!V10+VI.58Sc!V19+VI.58Sc!V28+VI.59soc!V10+VI.59soc!V19+VI.59soc!V28+VI.60soc!V10+VI.60soc!V19+VI.60soc!V28+VI.61soc!V10+VI.61soc!V19+VI.61soc!V28</f>
        <v>0</v>
      </c>
    </row>
    <row r="11" spans="1:22" ht="12.75" customHeight="1" x14ac:dyDescent="0.2">
      <c r="A11" s="34"/>
      <c r="B11" s="21" t="s">
        <v>25</v>
      </c>
      <c r="C11" s="20">
        <f t="shared" si="0"/>
        <v>6</v>
      </c>
      <c r="D11" s="20">
        <f t="shared" si="1"/>
        <v>6</v>
      </c>
      <c r="E11" s="20">
        <f>E20+E29+'VI. 57Sc'!E11+'VI. 57Sc'!E20+'VI. 57Sc'!E29+VI.58Sc!E11+VI.58Sc!E20+VI.58Sc!E29+VI.59soc!E11+VI.59soc!E20+VI.59soc!E29+VI.60soc!E11+VI.60soc!E20+VI.60soc!E29+VI.61soc!E11+VI.61soc!E20+VI.61soc!E29</f>
        <v>0</v>
      </c>
      <c r="F11" s="20">
        <f t="shared" si="2"/>
        <v>0</v>
      </c>
      <c r="G11" s="20">
        <f>G20+G29+'VI. 57Sc'!G11+'VI. 57Sc'!G20+'VI. 57Sc'!G29+VI.58Sc!G11+VI.58Sc!G20+VI.58Sc!G29+VI.59soc!G11+VI.59soc!G20+VI.59soc!G29+VI.60soc!G11+VI.60soc!G20+VI.60soc!G29+VI.61soc!G11+VI.61soc!G20+VI.61soc!G29</f>
        <v>0</v>
      </c>
      <c r="H11" s="20">
        <f>H20+H29+'VI. 57Sc'!H11+'VI. 57Sc'!H20+'VI. 57Sc'!H29+VI.58Sc!H11+VI.58Sc!H20+VI.58Sc!H29+VI.59soc!H11+VI.59soc!H20+VI.59soc!H29+VI.60soc!H11+VI.60soc!H20+VI.60soc!H29+VI.61soc!H11+VI.61soc!H20+VI.61soc!H29</f>
        <v>0</v>
      </c>
      <c r="I11" s="20">
        <f>I20+I29+'VI. 57Sc'!I11+'VI. 57Sc'!I20+'VI. 57Sc'!I29+VI.58Sc!I11+VI.58Sc!I20+VI.58Sc!I29+VI.59soc!I11+VI.59soc!I20+VI.59soc!I29+VI.60soc!I11+VI.60soc!I20+VI.60soc!I29+VI.61soc!I11+VI.61soc!I20+VI.61soc!I29</f>
        <v>0</v>
      </c>
      <c r="J11" s="20">
        <f>J20+J29+'VI. 57Sc'!J11+'VI. 57Sc'!J20+'VI. 57Sc'!J29+VI.58Sc!J11+VI.58Sc!J20+VI.58Sc!J29+VI.59soc!J11+VI.59soc!J20+VI.59soc!J29+VI.60soc!J11+VI.60soc!J20+VI.60soc!J29+VI.61soc!J11+VI.61soc!J20+VI.61soc!J29</f>
        <v>0</v>
      </c>
      <c r="K11" s="20">
        <f>K20+K29+'VI. 57Sc'!K11+'VI. 57Sc'!K20+'VI. 57Sc'!K29+VI.58Sc!K11+VI.58Sc!K20+VI.58Sc!K29+VI.59soc!K11+VI.59soc!K20+VI.59soc!K29+VI.60soc!K11+VI.60soc!K20+VI.60soc!K29+VI.61soc!K11+VI.61soc!K20+VI.61soc!K29</f>
        <v>0</v>
      </c>
      <c r="L11" s="20">
        <f>L20+L29+'VI. 57Sc'!L11+'VI. 57Sc'!L20+'VI. 57Sc'!L29+VI.58Sc!L11+VI.58Sc!L20+VI.58Sc!L29+VI.59soc!L11+VI.59soc!L20+VI.59soc!L29+VI.60soc!L11+VI.60soc!L20+VI.60soc!L29+VI.61soc!L11+VI.61soc!L20+VI.61soc!L29</f>
        <v>0</v>
      </c>
      <c r="M11" s="20">
        <f>M20+M29+'VI. 57Sc'!M11+'VI. 57Sc'!M20+'VI. 57Sc'!M29+VI.58Sc!M11+VI.58Sc!M20+VI.58Sc!M29+VI.59soc!M11+VI.59soc!M20+VI.59soc!M29+VI.60soc!M11+VI.60soc!M20+VI.60soc!M29+VI.61soc!M11+VI.61soc!M20+VI.61soc!M29</f>
        <v>0</v>
      </c>
      <c r="N11" s="20">
        <f>N20+N29+'VI. 57Sc'!N11+'VI. 57Sc'!N20+'VI. 57Sc'!N29+VI.58Sc!N11+VI.58Sc!N20+VI.58Sc!N29+VI.59soc!N11+VI.59soc!N20+VI.59soc!N29+VI.60soc!N11+VI.60soc!N20+VI.60soc!N29+VI.61soc!N11+VI.61soc!N20+VI.61soc!N29</f>
        <v>0</v>
      </c>
      <c r="O11" s="20">
        <f>O20+O29+'VI. 57Sc'!O11+'VI. 57Sc'!O20+'VI. 57Sc'!O29+VI.58Sc!O11+VI.58Sc!O20+VI.58Sc!O29+VI.59soc!O11+VI.59soc!O20+VI.59soc!O29+VI.60soc!O11+VI.60soc!O20+VI.60soc!O29+VI.61soc!O11+VI.61soc!O20+VI.61soc!O29</f>
        <v>0</v>
      </c>
      <c r="P11" s="20">
        <f>P20+P29+'VI. 57Sc'!P11+'VI. 57Sc'!P20+'VI. 57Sc'!P29+VI.58Sc!P11+VI.58Sc!P20+VI.58Sc!P29+VI.59soc!P11+VI.59soc!P20+VI.59soc!P29+VI.60soc!P11+VI.60soc!P20+VI.60soc!P29+VI.61soc!P11+VI.61soc!P20+VI.61soc!P29</f>
        <v>0</v>
      </c>
      <c r="Q11" s="20">
        <f>Q20+Q29+'VI. 57Sc'!Q11+'VI. 57Sc'!Q20+'VI. 57Sc'!Q29+VI.58Sc!Q11+VI.58Sc!Q20+VI.58Sc!Q29+VI.59soc!Q11+VI.59soc!Q20+VI.59soc!Q29+VI.60soc!Q11+VI.60soc!Q20+VI.60soc!Q29+VI.61soc!Q11+VI.61soc!Q20+VI.61soc!Q29</f>
        <v>10</v>
      </c>
      <c r="R11" s="20">
        <f>R20+R29+'VI. 57Sc'!R11+'VI. 57Sc'!R20+'VI. 57Sc'!R29+VI.58Sc!R11+VI.58Sc!R20+VI.58Sc!R29+VI.59soc!R11+VI.59soc!R20+VI.59soc!R29+VI.60soc!R11+VI.60soc!R20+VI.60soc!R29+VI.61soc!R11+VI.61soc!R20+VI.61soc!R29</f>
        <v>0</v>
      </c>
      <c r="S11" s="20">
        <f>S20+S29+'VI. 57Sc'!S11+'VI. 57Sc'!S20+'VI. 57Sc'!S29+VI.58Sc!S11+VI.58Sc!S20+VI.58Sc!S29+VI.59soc!S11+VI.59soc!S20+VI.59soc!S29+VI.60soc!S11+VI.60soc!S20+VI.60soc!S29+VI.61soc!S11+VI.61soc!S20+VI.61soc!S29</f>
        <v>-1</v>
      </c>
      <c r="T11" s="20">
        <f>T20+T29+'VI. 57Sc'!T11+'VI. 57Sc'!T20+'VI. 57Sc'!T29+VI.58Sc!T11+VI.58Sc!T20+VI.58Sc!T29+VI.59soc!T11+VI.59soc!T20+VI.59soc!T29+VI.60soc!T11+VI.60soc!T20+VI.60soc!T29+VI.61soc!T11+VI.61soc!T20+VI.61soc!T29</f>
        <v>-3</v>
      </c>
      <c r="U11" s="20">
        <f>U20+U29+'VI. 57Sc'!U11+'VI. 57Sc'!U20+'VI. 57Sc'!U29+VI.58Sc!U11+VI.58Sc!U20+VI.58Sc!U29+VI.59soc!U11+VI.59soc!U20+VI.59soc!U29+VI.60soc!U11+VI.60soc!U20+VI.60soc!U29+VI.61soc!U11+VI.61soc!U20+VI.61soc!U29</f>
        <v>0</v>
      </c>
      <c r="V11" s="20">
        <f>V20+V29+'VI. 57Sc'!V11+'VI. 57Sc'!V20+'VI. 57Sc'!V29+VI.58Sc!V11+VI.58Sc!V20+VI.58Sc!V29+VI.59soc!V11+VI.59soc!V20+VI.59soc!V29+VI.60soc!V11+VI.60soc!V20+VI.60soc!V29+VI.61soc!V11+VI.61soc!V20+VI.61soc!V29</f>
        <v>0</v>
      </c>
    </row>
    <row r="12" spans="1:22" ht="12.75" customHeight="1" x14ac:dyDescent="0.2">
      <c r="A12" s="34"/>
      <c r="B12" s="22" t="s">
        <v>38</v>
      </c>
      <c r="C12" s="20">
        <f t="shared" si="0"/>
        <v>50.199999999999996</v>
      </c>
      <c r="D12" s="20">
        <f t="shared" si="1"/>
        <v>50.199999999999996</v>
      </c>
      <c r="E12" s="20">
        <f>E21+E30+'VI. 57Sc'!E12+'VI. 57Sc'!E21+'VI. 57Sc'!E30+VI.58Sc!E12+VI.58Sc!E21+VI.58Sc!E30+VI.59soc!E12+VI.59soc!E21+VI.59soc!E30+VI.60soc!E12+VI.60soc!E21+VI.60soc!E30+VI.61soc!E12+VI.61soc!E21+VI.61soc!E30</f>
        <v>0</v>
      </c>
      <c r="F12" s="20">
        <f t="shared" si="2"/>
        <v>0</v>
      </c>
      <c r="G12" s="20">
        <f>G21+G30+'VI. 57Sc'!G12+'VI. 57Sc'!G21+'VI. 57Sc'!G30+VI.58Sc!G12+VI.58Sc!G21+VI.58Sc!G30+VI.59soc!G12+VI.59soc!G21+VI.59soc!G30+VI.60soc!G12+VI.60soc!G21+VI.60soc!G30+VI.61soc!G12+VI.61soc!G21+VI.61soc!G30</f>
        <v>0</v>
      </c>
      <c r="H12" s="20">
        <f>H21+H30+'VI. 57Sc'!H12+'VI. 57Sc'!H21+'VI. 57Sc'!H30+VI.58Sc!H12+VI.58Sc!H21+VI.58Sc!H30+VI.59soc!H12+VI.59soc!H21+VI.59soc!H30+VI.60soc!H12+VI.60soc!H21+VI.60soc!H30+VI.61soc!H12+VI.61soc!H21+VI.61soc!H30</f>
        <v>0</v>
      </c>
      <c r="I12" s="20">
        <f>I21+I30+'VI. 57Sc'!I12+'VI. 57Sc'!I21+'VI. 57Sc'!I30+VI.58Sc!I12+VI.58Sc!I21+VI.58Sc!I30+VI.59soc!I12+VI.59soc!I21+VI.59soc!I30+VI.60soc!I12+VI.60soc!I21+VI.60soc!I30+VI.61soc!I12+VI.61soc!I21+VI.61soc!I30</f>
        <v>0</v>
      </c>
      <c r="J12" s="20">
        <f>J21+J30+'VI. 57Sc'!J12+'VI. 57Sc'!J21+'VI. 57Sc'!J30+VI.58Sc!J12+VI.58Sc!J21+VI.58Sc!J30+VI.59soc!J12+VI.59soc!J21+VI.59soc!J30+VI.60soc!J12+VI.60soc!J21+VI.60soc!J30+VI.61soc!J12+VI.61soc!J21+VI.61soc!J30</f>
        <v>0</v>
      </c>
      <c r="K12" s="20">
        <f>K21+K30+'VI. 57Sc'!K12+'VI. 57Sc'!K21+'VI. 57Sc'!K30+VI.58Sc!K12+VI.58Sc!K21+VI.58Sc!K30+VI.59soc!K12+VI.59soc!K21+VI.59soc!K30+VI.60soc!K12+VI.60soc!K21+VI.60soc!K30+VI.61soc!K12+VI.61soc!K21+VI.61soc!K30</f>
        <v>0</v>
      </c>
      <c r="L12" s="20">
        <f>L21+L30+'VI. 57Sc'!L12+'VI. 57Sc'!L21+'VI. 57Sc'!L30+VI.58Sc!L12+VI.58Sc!L21+VI.58Sc!L30+VI.59soc!L12+VI.59soc!L21+VI.59soc!L30+VI.60soc!L12+VI.60soc!L21+VI.60soc!L30+VI.61soc!L12+VI.61soc!L21+VI.61soc!L30</f>
        <v>0</v>
      </c>
      <c r="M12" s="20">
        <f>M21+M30+'VI. 57Sc'!M12+'VI. 57Sc'!M21+'VI. 57Sc'!M30+VI.58Sc!M12+VI.58Sc!M21+VI.58Sc!M30+VI.59soc!M12+VI.59soc!M21+VI.59soc!M30+VI.60soc!M12+VI.60soc!M21+VI.60soc!M30+VI.61soc!M12+VI.61soc!M21+VI.61soc!M30</f>
        <v>0</v>
      </c>
      <c r="N12" s="20">
        <f>N21+N30+'VI. 57Sc'!N12+'VI. 57Sc'!N21+'VI. 57Sc'!N30+VI.58Sc!N12+VI.58Sc!N21+VI.58Sc!N30+VI.59soc!N12+VI.59soc!N21+VI.59soc!N30+VI.60soc!N12+VI.60soc!N21+VI.60soc!N30+VI.61soc!N12+VI.61soc!N21+VI.61soc!N30</f>
        <v>0</v>
      </c>
      <c r="O12" s="20">
        <f>O21+O30+'VI. 57Sc'!O12+'VI. 57Sc'!O21+'VI. 57Sc'!O30+VI.58Sc!O12+VI.58Sc!O21+VI.58Sc!O30+VI.59soc!O12+VI.59soc!O21+VI.59soc!O30+VI.60soc!O12+VI.60soc!O21+VI.60soc!O30+VI.61soc!O12+VI.61soc!O21+VI.61soc!O30</f>
        <v>0</v>
      </c>
      <c r="P12" s="20">
        <f>P21+P30+'VI. 57Sc'!P12+'VI. 57Sc'!P21+'VI. 57Sc'!P30+VI.58Sc!P12+VI.58Sc!P21+VI.58Sc!P30+VI.59soc!P12+VI.59soc!P21+VI.59soc!P30+VI.60soc!P12+VI.60soc!P21+VI.60soc!P30+VI.61soc!P12+VI.61soc!P21+VI.61soc!P30</f>
        <v>0</v>
      </c>
      <c r="Q12" s="20">
        <f>Q21+Q30+'VI. 57Sc'!Q12+'VI. 57Sc'!Q21+'VI. 57Sc'!Q30+VI.58Sc!Q12+VI.58Sc!Q21+VI.58Sc!Q30+VI.59soc!Q12+VI.59soc!Q21+VI.59soc!Q30+VI.60soc!Q12+VI.60soc!Q21+VI.60soc!Q30+VI.61soc!Q12+VI.61soc!Q21+VI.61soc!Q30</f>
        <v>0.4</v>
      </c>
      <c r="R12" s="20">
        <f>R21+R30+'VI. 57Sc'!R12+'VI. 57Sc'!R21+'VI. 57Sc'!R30+VI.58Sc!R12+VI.58Sc!R21+VI.58Sc!R30+VI.59soc!R12+VI.59soc!R21+VI.59soc!R30+VI.60soc!R12+VI.60soc!R21+VI.60soc!R30+VI.61soc!R12+VI.61soc!R21+VI.61soc!R30</f>
        <v>0</v>
      </c>
      <c r="S12" s="20">
        <f>S21+S30+'VI. 57Sc'!S12+'VI. 57Sc'!S21+'VI. 57Sc'!S30+VI.58Sc!S12+VI.58Sc!S21+VI.58Sc!S30+VI.59soc!S12+VI.59soc!S21+VI.59soc!S30+VI.60soc!S12+VI.60soc!S21+VI.60soc!S30+VI.61soc!S12+VI.61soc!S21+VI.61soc!S30</f>
        <v>49.8</v>
      </c>
      <c r="T12" s="20">
        <f>T21+T30+'VI. 57Sc'!T12+'VI. 57Sc'!T21+'VI. 57Sc'!T30+VI.58Sc!T12+VI.58Sc!T21+VI.58Sc!T30+VI.59soc!T12+VI.59soc!T21+VI.59soc!T30+VI.60soc!T12+VI.60soc!T21+VI.60soc!T30+VI.61soc!T12+VI.61soc!T21+VI.61soc!T30</f>
        <v>0</v>
      </c>
      <c r="U12" s="20">
        <f>U21+U30+'VI. 57Sc'!U12+'VI. 57Sc'!U21+'VI. 57Sc'!U30+VI.58Sc!U12+VI.58Sc!U21+VI.58Sc!U30+VI.59soc!U12+VI.59soc!U21+VI.59soc!U30+VI.60soc!U12+VI.60soc!U21+VI.60soc!U30+VI.61soc!U12+VI.61soc!U21+VI.61soc!U30</f>
        <v>0</v>
      </c>
      <c r="V12" s="20">
        <f>V21+V30+'VI. 57Sc'!V12+'VI. 57Sc'!V21+'VI. 57Sc'!V30+VI.58Sc!V12+VI.58Sc!V21+VI.58Sc!V30+VI.59soc!V12+VI.59soc!V21+VI.59soc!V30+VI.60soc!V12+VI.60soc!V21+VI.60soc!V30+VI.61soc!V12+VI.61soc!V21+VI.61soc!V30</f>
        <v>0</v>
      </c>
    </row>
    <row r="13" spans="1:22" ht="12.75" customHeight="1" x14ac:dyDescent="0.2">
      <c r="A13" s="34"/>
      <c r="B13" s="22" t="s">
        <v>26</v>
      </c>
      <c r="C13" s="20">
        <f t="shared" si="0"/>
        <v>465</v>
      </c>
      <c r="D13" s="20">
        <f t="shared" si="1"/>
        <v>465</v>
      </c>
      <c r="E13" s="20">
        <f>E9+E10+E11+E12</f>
        <v>0</v>
      </c>
      <c r="F13" s="20">
        <f t="shared" si="2"/>
        <v>0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0</v>
      </c>
      <c r="Q13" s="20">
        <f t="shared" si="3"/>
        <v>100</v>
      </c>
      <c r="R13" s="20">
        <f t="shared" si="3"/>
        <v>0</v>
      </c>
      <c r="S13" s="20">
        <f t="shared" si="3"/>
        <v>362.9</v>
      </c>
      <c r="T13" s="20">
        <f t="shared" si="3"/>
        <v>2.0999999999999996</v>
      </c>
      <c r="U13" s="20">
        <f t="shared" si="3"/>
        <v>0</v>
      </c>
      <c r="V13" s="20">
        <f t="shared" si="3"/>
        <v>0</v>
      </c>
    </row>
    <row r="14" spans="1:22" ht="12.75" customHeight="1" x14ac:dyDescent="0.2">
      <c r="A14" s="34"/>
      <c r="B14" s="21" t="s">
        <v>27</v>
      </c>
      <c r="C14" s="20">
        <f t="shared" si="0"/>
        <v>389.8</v>
      </c>
      <c r="D14" s="20">
        <f t="shared" si="1"/>
        <v>389.8</v>
      </c>
      <c r="E14" s="20">
        <f>E23+E32+'VI. 57Sc'!E14+'VI. 57Sc'!E23+'VI. 57Sc'!E32+VI.58Sc!E14+VI.58Sc!E23+VI.58Sc!E32+VI.59soc!E14+VI.59soc!E23+VI.59soc!E32+VI.60soc!E14+VI.60soc!E23+VI.60soc!E32+VI.61soc!E14+VI.61soc!E23+VI.61soc!E32</f>
        <v>0</v>
      </c>
      <c r="F14" s="20">
        <f t="shared" si="2"/>
        <v>0</v>
      </c>
      <c r="G14" s="20">
        <f>G23+G32+'VI. 57Sc'!G14+'VI. 57Sc'!G23+'VI. 57Sc'!G32+VI.58Sc!G14+VI.58Sc!G23+VI.58Sc!G32+VI.59soc!G14+VI.59soc!G23+VI.59soc!G32+VI.60soc!G14+VI.60soc!G23+VI.60soc!G32+VI.61soc!G14+VI.61soc!G23+VI.61soc!G32</f>
        <v>0</v>
      </c>
      <c r="H14" s="20">
        <f>H23+H32+'VI. 57Sc'!H14+'VI. 57Sc'!H23+'VI. 57Sc'!H32+VI.58Sc!H14+VI.58Sc!H23+VI.58Sc!H32+VI.59soc!H14+VI.59soc!H23+VI.59soc!H32+VI.60soc!H14+VI.60soc!H23+VI.60soc!H32+VI.61soc!H14+VI.61soc!H23+VI.61soc!H32</f>
        <v>0</v>
      </c>
      <c r="I14" s="20">
        <f>I23+I32+'VI. 57Sc'!I14+'VI. 57Sc'!I23+'VI. 57Sc'!I32+VI.58Sc!I14+VI.58Sc!I23+VI.58Sc!I32+VI.59soc!I14+VI.59soc!I23+VI.59soc!I32+VI.60soc!I14+VI.60soc!I23+VI.60soc!I32+VI.61soc!I14+VI.61soc!I23+VI.61soc!I32</f>
        <v>0</v>
      </c>
      <c r="J14" s="20">
        <f>J23+J32+'VI. 57Sc'!J14+'VI. 57Sc'!J23+'VI. 57Sc'!J32+VI.58Sc!J14+VI.58Sc!J23+VI.58Sc!J32+VI.59soc!J14+VI.59soc!J23+VI.59soc!J32+VI.60soc!J14+VI.60soc!J23+VI.60soc!J32+VI.61soc!J14+VI.61soc!J23+VI.61soc!J32</f>
        <v>0</v>
      </c>
      <c r="K14" s="20">
        <f>K23+K32+'VI. 57Sc'!K14+'VI. 57Sc'!K23+'VI. 57Sc'!K32+VI.58Sc!K14+VI.58Sc!K23+VI.58Sc!K32+VI.59soc!K14+VI.59soc!K23+VI.59soc!K32+VI.60soc!K14+VI.60soc!K23+VI.60soc!K32+VI.61soc!K14+VI.61soc!K23+VI.61soc!K32</f>
        <v>0</v>
      </c>
      <c r="L14" s="20">
        <f>L23+L32+'VI. 57Sc'!L14+'VI. 57Sc'!L23+'VI. 57Sc'!L32+VI.58Sc!L14+VI.58Sc!L23+VI.58Sc!L32+VI.59soc!L14+VI.59soc!L23+VI.59soc!L32+VI.60soc!L14+VI.60soc!L23+VI.60soc!L32+VI.61soc!L14+VI.61soc!L23+VI.61soc!L32</f>
        <v>0</v>
      </c>
      <c r="M14" s="20">
        <f>M23+M32+'VI. 57Sc'!M14+'VI. 57Sc'!M23+'VI. 57Sc'!M32+VI.58Sc!M14+VI.58Sc!M23+VI.58Sc!M32+VI.59soc!M14+VI.59soc!M23+VI.59soc!M32+VI.60soc!M14+VI.60soc!M23+VI.60soc!M32+VI.61soc!M14+VI.61soc!M23+VI.61soc!M32</f>
        <v>0</v>
      </c>
      <c r="N14" s="20">
        <f>N23+N32+'VI. 57Sc'!N14+'VI. 57Sc'!N23+'VI. 57Sc'!N32+VI.58Sc!N14+VI.58Sc!N23+VI.58Sc!N32+VI.59soc!N14+VI.59soc!N23+VI.59soc!N32+VI.60soc!N14+VI.60soc!N23+VI.60soc!N32+VI.61soc!N14+VI.61soc!N23+VI.61soc!N32</f>
        <v>0</v>
      </c>
      <c r="O14" s="20">
        <f>O23+O32+'VI. 57Sc'!O14+'VI. 57Sc'!O23+'VI. 57Sc'!O32+VI.58Sc!O14+VI.58Sc!O23+VI.58Sc!O32+VI.59soc!O14+VI.59soc!O23+VI.59soc!O32+VI.60soc!O14+VI.60soc!O23+VI.60soc!O32+VI.61soc!O14+VI.61soc!O23+VI.61soc!O32</f>
        <v>0</v>
      </c>
      <c r="P14" s="20">
        <f>P23+P32+'VI. 57Sc'!P14+'VI. 57Sc'!P23+'VI. 57Sc'!P32+VI.58Sc!P14+VI.58Sc!P23+VI.58Sc!P32+VI.59soc!P14+VI.59soc!P23+VI.59soc!P32+VI.60soc!P14+VI.60soc!P23+VI.60soc!P32+VI.61soc!P14+VI.61soc!P23+VI.61soc!P32</f>
        <v>0</v>
      </c>
      <c r="Q14" s="20">
        <f>Q23+Q32+'VI. 57Sc'!Q14+'VI. 57Sc'!Q23+'VI. 57Sc'!Q32+VI.58Sc!Q14+VI.58Sc!Q23+VI.58Sc!Q32+VI.59soc!Q14+VI.59soc!Q23+VI.59soc!Q32+VI.60soc!Q14+VI.60soc!Q23+VI.60soc!Q32+VI.61soc!Q14+VI.61soc!Q23+VI.61soc!Q32</f>
        <v>84.5</v>
      </c>
      <c r="R14" s="20">
        <f>R23+R32+'VI. 57Sc'!R14+'VI. 57Sc'!R23+'VI. 57Sc'!R32+VI.58Sc!R14+VI.58Sc!R23+VI.58Sc!R32+VI.59soc!R14+VI.59soc!R23+VI.59soc!R32+VI.60soc!R14+VI.60soc!R23+VI.60soc!R32+VI.61soc!R14+VI.61soc!R23+VI.61soc!R32</f>
        <v>0</v>
      </c>
      <c r="S14" s="20">
        <f>S23+S32+'VI. 57Sc'!S14+'VI. 57Sc'!S23+'VI. 57Sc'!S32+VI.58Sc!S14+VI.58Sc!S23+VI.58Sc!S32+VI.59soc!S14+VI.59soc!S23+VI.59soc!S32+VI.60soc!S14+VI.60soc!S23+VI.60soc!S32+VI.61soc!S14+VI.61soc!S23+VI.61soc!S32</f>
        <v>304.3</v>
      </c>
      <c r="T14" s="20">
        <f>T23+T32+'VI. 57Sc'!T14+'VI. 57Sc'!T23+'VI. 57Sc'!T32+VI.58Sc!T14+VI.58Sc!T23+VI.58Sc!T32+VI.59soc!T14+VI.59soc!T23+VI.59soc!T32+VI.60soc!T14+VI.60soc!T23+VI.60soc!T32+VI.61soc!T14+VI.61soc!T23+VI.61soc!T32</f>
        <v>1</v>
      </c>
      <c r="U14" s="20">
        <f>U23+U32+'VI. 57Sc'!U14+'VI. 57Sc'!U23+'VI. 57Sc'!U32+VI.58Sc!U14+VI.58Sc!U23+VI.58Sc!U32+VI.59soc!U14+VI.59soc!U23+VI.59soc!U32+VI.60soc!U14+VI.60soc!U23+VI.60soc!U32+VI.61soc!U14+VI.61soc!U23+VI.61soc!U32</f>
        <v>0</v>
      </c>
      <c r="V14" s="20">
        <f>V23+V32+'VI. 57Sc'!V14+'VI. 57Sc'!V23+'VI. 57Sc'!V32+VI.58Sc!V14+VI.58Sc!V23+VI.58Sc!V32+VI.59soc!V14+VI.59soc!V23+VI.59soc!V32+VI.60soc!V14+VI.60soc!V23+VI.60soc!V32+VI.61soc!V14+VI.61soc!V23+VI.61soc!V32</f>
        <v>0</v>
      </c>
    </row>
    <row r="15" spans="1:22" ht="12.75" customHeight="1" x14ac:dyDescent="0.2">
      <c r="A15" s="34"/>
      <c r="B15" s="21" t="s">
        <v>28</v>
      </c>
      <c r="C15" s="20">
        <f t="shared" ref="C15:V15" si="4">C14-C13</f>
        <v>-75.199999999999989</v>
      </c>
      <c r="D15" s="20">
        <f t="shared" si="4"/>
        <v>-75.199999999999989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-15.5</v>
      </c>
      <c r="R15" s="20">
        <f t="shared" si="4"/>
        <v>0</v>
      </c>
      <c r="S15" s="20">
        <f t="shared" si="4"/>
        <v>-58.599999999999966</v>
      </c>
      <c r="T15" s="20">
        <f t="shared" si="4"/>
        <v>-1.0999999999999996</v>
      </c>
      <c r="U15" s="20">
        <f t="shared" si="4"/>
        <v>0</v>
      </c>
      <c r="V15" s="20">
        <f t="shared" si="4"/>
        <v>0</v>
      </c>
    </row>
    <row r="16" spans="1:22" ht="12.75" customHeight="1" x14ac:dyDescent="0.2">
      <c r="A16" s="34"/>
      <c r="B16" s="21" t="s">
        <v>29</v>
      </c>
      <c r="C16" s="20">
        <f>C14/C13*100</f>
        <v>83.827956989247312</v>
      </c>
      <c r="D16" s="20">
        <f>D14/D13*100</f>
        <v>83.827956989247312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>
        <f>Q14/Q13*100</f>
        <v>84.5</v>
      </c>
      <c r="R16" s="20"/>
      <c r="S16" s="20">
        <f>S14/S13*100</f>
        <v>83.852300909341423</v>
      </c>
      <c r="T16" s="9">
        <f>T14/T13*100</f>
        <v>47.619047619047628</v>
      </c>
      <c r="U16" s="20"/>
      <c r="V16" s="20"/>
    </row>
    <row r="17" spans="1:22" ht="32.25" customHeight="1" x14ac:dyDescent="0.2">
      <c r="A17" s="34">
        <v>4.0999999999999996</v>
      </c>
      <c r="B17" s="16" t="s">
        <v>145</v>
      </c>
      <c r="C17" s="20"/>
      <c r="D17" s="20"/>
      <c r="E17" s="20"/>
      <c r="F17" s="20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</row>
    <row r="18" spans="1:22" ht="12.75" customHeight="1" x14ac:dyDescent="0.2">
      <c r="A18" s="34"/>
      <c r="B18" s="21" t="s">
        <v>23</v>
      </c>
      <c r="C18" s="20">
        <f t="shared" ref="C18:C23" si="5">D18+U18+V18</f>
        <v>21.4</v>
      </c>
      <c r="D18" s="20">
        <f t="shared" ref="D18:D23" si="6">E18+F18+P18+Q18+R18+S18+T18</f>
        <v>21.4</v>
      </c>
      <c r="E18" s="20"/>
      <c r="F18" s="20">
        <f t="shared" ref="F18:F23" si="7">G18+H18+I18+J18+K18+L18+M18+N18+O18</f>
        <v>0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>
        <v>21.4</v>
      </c>
      <c r="T18" s="20"/>
      <c r="U18" s="20"/>
      <c r="V18" s="20"/>
    </row>
    <row r="19" spans="1:22" ht="12.75" customHeight="1" x14ac:dyDescent="0.2">
      <c r="A19" s="34"/>
      <c r="B19" s="21" t="s">
        <v>24</v>
      </c>
      <c r="C19" s="20">
        <f t="shared" si="5"/>
        <v>0</v>
      </c>
      <c r="D19" s="20">
        <f t="shared" si="6"/>
        <v>0</v>
      </c>
      <c r="E19" s="20"/>
      <c r="F19" s="20">
        <f t="shared" si="7"/>
        <v>0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ht="12.75" customHeight="1" x14ac:dyDescent="0.2">
      <c r="A20" s="34"/>
      <c r="B20" s="21" t="s">
        <v>25</v>
      </c>
      <c r="C20" s="20">
        <f t="shared" si="5"/>
        <v>-3.1</v>
      </c>
      <c r="D20" s="20">
        <f t="shared" si="6"/>
        <v>-3.1</v>
      </c>
      <c r="E20" s="20"/>
      <c r="F20" s="20">
        <f t="shared" si="7"/>
        <v>0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>
        <v>-3.1</v>
      </c>
      <c r="T20" s="20"/>
      <c r="U20" s="20"/>
      <c r="V20" s="20"/>
    </row>
    <row r="21" spans="1:22" ht="12.75" customHeight="1" x14ac:dyDescent="0.2">
      <c r="A21" s="34"/>
      <c r="B21" s="22" t="s">
        <v>38</v>
      </c>
      <c r="C21" s="20">
        <f t="shared" si="5"/>
        <v>6</v>
      </c>
      <c r="D21" s="20">
        <f t="shared" si="6"/>
        <v>6</v>
      </c>
      <c r="E21" s="20"/>
      <c r="F21" s="20">
        <f t="shared" si="7"/>
        <v>0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>
        <v>6</v>
      </c>
      <c r="T21" s="20"/>
      <c r="U21" s="20"/>
      <c r="V21" s="20"/>
    </row>
    <row r="22" spans="1:22" ht="12.75" customHeight="1" x14ac:dyDescent="0.2">
      <c r="A22" s="34"/>
      <c r="B22" s="22" t="s">
        <v>26</v>
      </c>
      <c r="C22" s="20">
        <f t="shared" si="5"/>
        <v>24.299999999999997</v>
      </c>
      <c r="D22" s="20">
        <f t="shared" si="6"/>
        <v>24.299999999999997</v>
      </c>
      <c r="E22" s="20">
        <f>E18+E19+E20+E21</f>
        <v>0</v>
      </c>
      <c r="F22" s="20">
        <f t="shared" si="7"/>
        <v>0</v>
      </c>
      <c r="G22" s="20">
        <f t="shared" ref="G22:V22" si="8">G18+G19+G20+G21</f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20">
        <f t="shared" si="8"/>
        <v>0</v>
      </c>
      <c r="N22" s="20">
        <f t="shared" si="8"/>
        <v>0</v>
      </c>
      <c r="O22" s="20">
        <f t="shared" si="8"/>
        <v>0</v>
      </c>
      <c r="P22" s="20">
        <f t="shared" si="8"/>
        <v>0</v>
      </c>
      <c r="Q22" s="20">
        <f t="shared" si="8"/>
        <v>0</v>
      </c>
      <c r="R22" s="20">
        <f t="shared" si="8"/>
        <v>0</v>
      </c>
      <c r="S22" s="20">
        <f t="shared" si="8"/>
        <v>24.299999999999997</v>
      </c>
      <c r="T22" s="20">
        <f t="shared" si="8"/>
        <v>0</v>
      </c>
      <c r="U22" s="20">
        <f t="shared" si="8"/>
        <v>0</v>
      </c>
      <c r="V22" s="20">
        <f t="shared" si="8"/>
        <v>0</v>
      </c>
    </row>
    <row r="23" spans="1:22" ht="12.75" customHeight="1" x14ac:dyDescent="0.2">
      <c r="A23" s="34"/>
      <c r="B23" s="21" t="s">
        <v>27</v>
      </c>
      <c r="C23" s="20">
        <f t="shared" si="5"/>
        <v>20.2</v>
      </c>
      <c r="D23" s="20">
        <f t="shared" si="6"/>
        <v>20.2</v>
      </c>
      <c r="E23" s="20"/>
      <c r="F23" s="20">
        <f t="shared" si="7"/>
        <v>0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>
        <v>20.2</v>
      </c>
      <c r="T23" s="20"/>
      <c r="U23" s="20"/>
      <c r="V23" s="20"/>
    </row>
    <row r="24" spans="1:22" ht="12.75" customHeight="1" x14ac:dyDescent="0.2">
      <c r="A24" s="34"/>
      <c r="B24" s="21" t="s">
        <v>28</v>
      </c>
      <c r="C24" s="20">
        <f t="shared" ref="C24:V24" si="9">C23-C22</f>
        <v>-4.0999999999999979</v>
      </c>
      <c r="D24" s="20">
        <f t="shared" si="9"/>
        <v>-4.0999999999999979</v>
      </c>
      <c r="E24" s="20">
        <f t="shared" si="9"/>
        <v>0</v>
      </c>
      <c r="F24" s="20">
        <f t="shared" si="9"/>
        <v>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0</v>
      </c>
      <c r="P24" s="20">
        <f t="shared" si="9"/>
        <v>0</v>
      </c>
      <c r="Q24" s="20">
        <f t="shared" si="9"/>
        <v>0</v>
      </c>
      <c r="R24" s="20">
        <f t="shared" si="9"/>
        <v>0</v>
      </c>
      <c r="S24" s="20">
        <f t="shared" si="9"/>
        <v>-4.0999999999999979</v>
      </c>
      <c r="T24" s="20">
        <f t="shared" si="9"/>
        <v>0</v>
      </c>
      <c r="U24" s="20">
        <f t="shared" si="9"/>
        <v>0</v>
      </c>
      <c r="V24" s="20">
        <f t="shared" si="9"/>
        <v>0</v>
      </c>
    </row>
    <row r="25" spans="1:22" ht="12.75" customHeight="1" x14ac:dyDescent="0.2">
      <c r="A25" s="34"/>
      <c r="B25" s="21" t="s">
        <v>29</v>
      </c>
      <c r="C25" s="20">
        <f>C23/C22*100</f>
        <v>83.127572016460917</v>
      </c>
      <c r="D25" s="20">
        <f>D23/D22*100</f>
        <v>83.127572016460917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>
        <f>S23/S22*100</f>
        <v>83.127572016460917</v>
      </c>
      <c r="T25" s="20"/>
      <c r="U25" s="20"/>
      <c r="V25" s="20"/>
    </row>
    <row r="26" spans="1:22" ht="21.75" customHeight="1" x14ac:dyDescent="0.2">
      <c r="A26" s="23" t="s">
        <v>80</v>
      </c>
      <c r="B26" s="16" t="s">
        <v>146</v>
      </c>
      <c r="C26" s="20"/>
      <c r="D26" s="20"/>
      <c r="E26" s="20"/>
      <c r="F26" s="20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</row>
    <row r="27" spans="1:22" ht="12.75" customHeight="1" x14ac:dyDescent="0.2">
      <c r="A27" s="34"/>
      <c r="B27" s="21" t="s">
        <v>23</v>
      </c>
      <c r="C27" s="20">
        <f t="shared" ref="C27:C32" si="10">D27+U27+V27</f>
        <v>27</v>
      </c>
      <c r="D27" s="20">
        <f t="shared" ref="D27:D32" si="11">E27+F27+P27+Q27+R27+S27+T27</f>
        <v>27</v>
      </c>
      <c r="E27" s="20"/>
      <c r="F27" s="20">
        <f t="shared" ref="F27:F32" si="12">G27+H27+I27+J27+K27+L27+M27+N27+O27</f>
        <v>0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20">
        <v>27</v>
      </c>
      <c r="T27" s="34"/>
      <c r="U27" s="34"/>
      <c r="V27" s="34"/>
    </row>
    <row r="28" spans="1:22" ht="12.75" customHeight="1" x14ac:dyDescent="0.2">
      <c r="A28" s="34"/>
      <c r="B28" s="21" t="s">
        <v>24</v>
      </c>
      <c r="C28" s="20">
        <f t="shared" si="10"/>
        <v>0</v>
      </c>
      <c r="D28" s="20">
        <f t="shared" si="11"/>
        <v>0</v>
      </c>
      <c r="E28" s="20"/>
      <c r="F28" s="20">
        <f t="shared" si="12"/>
        <v>0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</row>
    <row r="29" spans="1:22" ht="12.75" customHeight="1" x14ac:dyDescent="0.2">
      <c r="A29" s="34"/>
      <c r="B29" s="21" t="s">
        <v>25</v>
      </c>
      <c r="C29" s="20">
        <f t="shared" si="10"/>
        <v>0</v>
      </c>
      <c r="D29" s="20">
        <f t="shared" si="11"/>
        <v>0</v>
      </c>
      <c r="E29" s="20"/>
      <c r="F29" s="20">
        <f t="shared" si="12"/>
        <v>0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20"/>
      <c r="T29" s="34"/>
      <c r="U29" s="34"/>
      <c r="V29" s="34"/>
    </row>
    <row r="30" spans="1:22" ht="12.75" customHeight="1" x14ac:dyDescent="0.2">
      <c r="A30" s="34"/>
      <c r="B30" s="22" t="s">
        <v>38</v>
      </c>
      <c r="C30" s="20">
        <f t="shared" si="10"/>
        <v>1.8</v>
      </c>
      <c r="D30" s="20">
        <f t="shared" si="11"/>
        <v>1.8</v>
      </c>
      <c r="E30" s="20"/>
      <c r="F30" s="20">
        <f t="shared" si="12"/>
        <v>0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>
        <v>1.8</v>
      </c>
      <c r="T30" s="34"/>
      <c r="U30" s="34"/>
      <c r="V30" s="34"/>
    </row>
    <row r="31" spans="1:22" ht="12.75" customHeight="1" x14ac:dyDescent="0.2">
      <c r="A31" s="34"/>
      <c r="B31" s="22" t="s">
        <v>26</v>
      </c>
      <c r="C31" s="20">
        <f t="shared" si="10"/>
        <v>28.8</v>
      </c>
      <c r="D31" s="20">
        <f t="shared" si="11"/>
        <v>28.8</v>
      </c>
      <c r="E31" s="20">
        <f>E27+E28+E29+E30</f>
        <v>0</v>
      </c>
      <c r="F31" s="20">
        <f t="shared" si="12"/>
        <v>0</v>
      </c>
      <c r="G31" s="20">
        <f t="shared" ref="G31:V31" si="13">G27+G28+G29+G30</f>
        <v>0</v>
      </c>
      <c r="H31" s="20">
        <f t="shared" si="13"/>
        <v>0</v>
      </c>
      <c r="I31" s="20">
        <f t="shared" si="13"/>
        <v>0</v>
      </c>
      <c r="J31" s="20">
        <f t="shared" si="13"/>
        <v>0</v>
      </c>
      <c r="K31" s="20">
        <f t="shared" si="13"/>
        <v>0</v>
      </c>
      <c r="L31" s="20">
        <f t="shared" si="13"/>
        <v>0</v>
      </c>
      <c r="M31" s="20">
        <f t="shared" si="13"/>
        <v>0</v>
      </c>
      <c r="N31" s="20">
        <f t="shared" si="13"/>
        <v>0</v>
      </c>
      <c r="O31" s="20">
        <f t="shared" si="13"/>
        <v>0</v>
      </c>
      <c r="P31" s="20">
        <f t="shared" si="13"/>
        <v>0</v>
      </c>
      <c r="Q31" s="20">
        <f t="shared" si="13"/>
        <v>0</v>
      </c>
      <c r="R31" s="20">
        <f t="shared" si="13"/>
        <v>0</v>
      </c>
      <c r="S31" s="20">
        <f t="shared" si="13"/>
        <v>28.8</v>
      </c>
      <c r="T31" s="20">
        <f t="shared" si="13"/>
        <v>0</v>
      </c>
      <c r="U31" s="20">
        <f t="shared" si="13"/>
        <v>0</v>
      </c>
      <c r="V31" s="20">
        <f t="shared" si="13"/>
        <v>0</v>
      </c>
    </row>
    <row r="32" spans="1:22" ht="12.75" customHeight="1" x14ac:dyDescent="0.2">
      <c r="A32" s="34"/>
      <c r="B32" s="21" t="s">
        <v>27</v>
      </c>
      <c r="C32" s="20">
        <f t="shared" si="10"/>
        <v>28.7</v>
      </c>
      <c r="D32" s="20">
        <f t="shared" si="11"/>
        <v>28.7</v>
      </c>
      <c r="E32" s="20"/>
      <c r="F32" s="20">
        <f t="shared" si="12"/>
        <v>0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20">
        <v>28.7</v>
      </c>
      <c r="T32" s="34"/>
      <c r="U32" s="34"/>
      <c r="V32" s="34"/>
    </row>
    <row r="33" spans="1:22" ht="12.75" customHeight="1" x14ac:dyDescent="0.2">
      <c r="A33" s="34"/>
      <c r="B33" s="21" t="s">
        <v>28</v>
      </c>
      <c r="C33" s="20">
        <f t="shared" ref="C33:V33" si="14">C32-C31</f>
        <v>-0.10000000000000142</v>
      </c>
      <c r="D33" s="20">
        <f t="shared" si="14"/>
        <v>-0.10000000000000142</v>
      </c>
      <c r="E33" s="20">
        <f t="shared" si="14"/>
        <v>0</v>
      </c>
      <c r="F33" s="20">
        <f t="shared" si="14"/>
        <v>0</v>
      </c>
      <c r="G33" s="20">
        <f t="shared" si="14"/>
        <v>0</v>
      </c>
      <c r="H33" s="20">
        <f t="shared" si="14"/>
        <v>0</v>
      </c>
      <c r="I33" s="20">
        <f t="shared" si="14"/>
        <v>0</v>
      </c>
      <c r="J33" s="20">
        <f t="shared" si="14"/>
        <v>0</v>
      </c>
      <c r="K33" s="20">
        <f t="shared" si="14"/>
        <v>0</v>
      </c>
      <c r="L33" s="20">
        <f t="shared" si="14"/>
        <v>0</v>
      </c>
      <c r="M33" s="20">
        <f t="shared" si="14"/>
        <v>0</v>
      </c>
      <c r="N33" s="20">
        <f t="shared" si="14"/>
        <v>0</v>
      </c>
      <c r="O33" s="20">
        <f t="shared" si="14"/>
        <v>0</v>
      </c>
      <c r="P33" s="20">
        <f t="shared" si="14"/>
        <v>0</v>
      </c>
      <c r="Q33" s="20">
        <f t="shared" si="14"/>
        <v>0</v>
      </c>
      <c r="R33" s="20">
        <f t="shared" si="14"/>
        <v>0</v>
      </c>
      <c r="S33" s="20">
        <f t="shared" si="14"/>
        <v>-0.10000000000000142</v>
      </c>
      <c r="T33" s="20">
        <f t="shared" si="14"/>
        <v>0</v>
      </c>
      <c r="U33" s="20">
        <f t="shared" si="14"/>
        <v>0</v>
      </c>
      <c r="V33" s="20">
        <f t="shared" si="14"/>
        <v>0</v>
      </c>
    </row>
    <row r="34" spans="1:22" ht="12.75" customHeight="1" x14ac:dyDescent="0.2">
      <c r="A34" s="34"/>
      <c r="B34" s="21" t="s">
        <v>29</v>
      </c>
      <c r="C34" s="20">
        <f>C32/C31*100</f>
        <v>99.652777777777771</v>
      </c>
      <c r="D34" s="20">
        <f>D32/D31*100</f>
        <v>99.652777777777771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>
        <f>S32/S31*100</f>
        <v>99.652777777777771</v>
      </c>
      <c r="T34" s="20"/>
      <c r="U34" s="20"/>
      <c r="V34" s="20"/>
    </row>
  </sheetData>
  <mergeCells count="16">
    <mergeCell ref="A2:A6"/>
    <mergeCell ref="D2:T2"/>
    <mergeCell ref="D3:D5"/>
    <mergeCell ref="E3:E5"/>
    <mergeCell ref="F4:F5"/>
    <mergeCell ref="P3:P5"/>
    <mergeCell ref="Q3:Q5"/>
    <mergeCell ref="R3:R5"/>
    <mergeCell ref="F3:O3"/>
    <mergeCell ref="G4:O4"/>
    <mergeCell ref="B2:B6"/>
    <mergeCell ref="C2:C5"/>
    <mergeCell ref="V2:V5"/>
    <mergeCell ref="S3:S5"/>
    <mergeCell ref="T3:T5"/>
    <mergeCell ref="U2:U5"/>
  </mergeCells>
  <phoneticPr fontId="1" type="noConversion"/>
  <pageMargins left="0.17" right="0.2" top="0.19" bottom="0.16" header="0.17" footer="0.16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W25"/>
  <sheetViews>
    <sheetView showZeros="0" zoomScale="110" zoomScaleNormal="110" workbookViewId="0">
      <selection activeCell="U22" sqref="U22"/>
    </sheetView>
  </sheetViews>
  <sheetFormatPr defaultRowHeight="11.25" x14ac:dyDescent="0.2"/>
  <cols>
    <col min="1" max="1" width="3" style="1" customWidth="1"/>
    <col min="2" max="2" width="30" style="1" customWidth="1"/>
    <col min="3" max="3" width="6.140625" style="2" customWidth="1"/>
    <col min="4" max="4" width="5.85546875" style="2" customWidth="1"/>
    <col min="5" max="5" width="5.28515625" style="2" customWidth="1"/>
    <col min="6" max="6" width="5.42578125" style="2" customWidth="1"/>
    <col min="7" max="7" width="7.28515625" style="2" customWidth="1"/>
    <col min="8" max="8" width="5.140625" style="2" customWidth="1"/>
    <col min="9" max="9" width="4.85546875" style="2" customWidth="1"/>
    <col min="10" max="10" width="5.7109375" style="2" customWidth="1"/>
    <col min="11" max="11" width="4.7109375" style="2" customWidth="1"/>
    <col min="12" max="12" width="5.140625" style="2" customWidth="1"/>
    <col min="13" max="13" width="8.42578125" style="2" customWidth="1"/>
    <col min="14" max="14" width="8" style="2" customWidth="1"/>
    <col min="15" max="15" width="8.140625" style="2" customWidth="1"/>
    <col min="16" max="19" width="4.140625" style="2" customWidth="1"/>
    <col min="20" max="20" width="5.7109375" style="2" customWidth="1"/>
    <col min="21" max="22" width="4.42578125" style="2" customWidth="1"/>
    <col min="23" max="23" width="9.140625" style="2"/>
    <col min="24" max="16384" width="9.140625" style="1"/>
  </cols>
  <sheetData>
    <row r="1" spans="1:23" ht="11.25" customHeight="1" x14ac:dyDescent="0.2">
      <c r="A1" s="5"/>
      <c r="B1" s="14" t="s">
        <v>183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">
        <v>3</v>
      </c>
    </row>
    <row r="2" spans="1:23" ht="12.75" customHeight="1" x14ac:dyDescent="0.2">
      <c r="A2" s="83" t="s">
        <v>0</v>
      </c>
      <c r="B2" s="83" t="s">
        <v>1</v>
      </c>
      <c r="C2" s="85" t="s">
        <v>22</v>
      </c>
      <c r="D2" s="93" t="s">
        <v>16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85" t="s">
        <v>15</v>
      </c>
      <c r="V2" s="85" t="s">
        <v>21</v>
      </c>
      <c r="W2" s="1"/>
    </row>
    <row r="3" spans="1:23" ht="13.5" customHeight="1" x14ac:dyDescent="0.2">
      <c r="A3" s="83"/>
      <c r="B3" s="83"/>
      <c r="C3" s="85"/>
      <c r="D3" s="85" t="s">
        <v>20</v>
      </c>
      <c r="E3" s="85" t="s">
        <v>2</v>
      </c>
      <c r="F3" s="84" t="s">
        <v>17</v>
      </c>
      <c r="G3" s="84"/>
      <c r="H3" s="84"/>
      <c r="I3" s="84"/>
      <c r="J3" s="84"/>
      <c r="K3" s="84"/>
      <c r="L3" s="84"/>
      <c r="M3" s="84"/>
      <c r="N3" s="84"/>
      <c r="O3" s="84"/>
      <c r="P3" s="85" t="s">
        <v>11</v>
      </c>
      <c r="Q3" s="85" t="s">
        <v>12</v>
      </c>
      <c r="R3" s="85" t="s">
        <v>13</v>
      </c>
      <c r="S3" s="85" t="s">
        <v>14</v>
      </c>
      <c r="T3" s="85" t="s">
        <v>47</v>
      </c>
      <c r="U3" s="85"/>
      <c r="V3" s="85"/>
      <c r="W3" s="1"/>
    </row>
    <row r="4" spans="1:23" ht="13.5" customHeight="1" x14ac:dyDescent="0.2">
      <c r="A4" s="83"/>
      <c r="B4" s="83"/>
      <c r="C4" s="85"/>
      <c r="D4" s="85"/>
      <c r="E4" s="85"/>
      <c r="F4" s="85" t="s">
        <v>19</v>
      </c>
      <c r="G4" s="84" t="s">
        <v>18</v>
      </c>
      <c r="H4" s="84"/>
      <c r="I4" s="84"/>
      <c r="J4" s="84"/>
      <c r="K4" s="84"/>
      <c r="L4" s="84"/>
      <c r="M4" s="84"/>
      <c r="N4" s="84"/>
      <c r="O4" s="84"/>
      <c r="P4" s="85"/>
      <c r="Q4" s="85"/>
      <c r="R4" s="85"/>
      <c r="S4" s="85"/>
      <c r="T4" s="85"/>
      <c r="U4" s="85"/>
      <c r="V4" s="85"/>
      <c r="W4" s="1"/>
    </row>
    <row r="5" spans="1:23" ht="111" customHeight="1" x14ac:dyDescent="0.2">
      <c r="A5" s="83"/>
      <c r="B5" s="83"/>
      <c r="C5" s="85"/>
      <c r="D5" s="85"/>
      <c r="E5" s="85"/>
      <c r="F5" s="85"/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52</v>
      </c>
      <c r="O5" s="3" t="s">
        <v>10</v>
      </c>
      <c r="P5" s="85"/>
      <c r="Q5" s="85"/>
      <c r="R5" s="85"/>
      <c r="S5" s="85"/>
      <c r="T5" s="85"/>
      <c r="U5" s="85"/>
      <c r="V5" s="85"/>
    </row>
    <row r="6" spans="1:23" x14ac:dyDescent="0.2">
      <c r="A6" s="83"/>
      <c r="B6" s="83"/>
      <c r="C6" s="4">
        <v>1</v>
      </c>
      <c r="D6" s="4">
        <v>2</v>
      </c>
      <c r="E6" s="4">
        <v>21</v>
      </c>
      <c r="F6" s="4">
        <v>22</v>
      </c>
      <c r="G6" s="4">
        <v>221</v>
      </c>
      <c r="H6" s="4">
        <v>222</v>
      </c>
      <c r="I6" s="4">
        <v>223</v>
      </c>
      <c r="J6" s="4">
        <v>224</v>
      </c>
      <c r="K6" s="4">
        <v>225</v>
      </c>
      <c r="L6" s="4">
        <v>226</v>
      </c>
      <c r="M6" s="4">
        <v>227</v>
      </c>
      <c r="N6" s="4">
        <v>228</v>
      </c>
      <c r="O6" s="4">
        <v>229</v>
      </c>
      <c r="P6" s="4">
        <v>23</v>
      </c>
      <c r="Q6" s="4">
        <v>24</v>
      </c>
      <c r="R6" s="4">
        <v>25</v>
      </c>
      <c r="S6" s="4">
        <v>26</v>
      </c>
      <c r="T6" s="4">
        <v>27</v>
      </c>
      <c r="U6" s="4">
        <v>28</v>
      </c>
      <c r="V6" s="4">
        <v>29</v>
      </c>
      <c r="W6" s="1"/>
    </row>
    <row r="7" spans="1:23" ht="12" customHeight="1" x14ac:dyDescent="0.2">
      <c r="A7" s="4">
        <v>1</v>
      </c>
      <c r="B7" s="4">
        <v>2</v>
      </c>
      <c r="C7" s="4">
        <v>4</v>
      </c>
      <c r="D7" s="4">
        <v>5</v>
      </c>
      <c r="E7" s="4">
        <v>6</v>
      </c>
      <c r="F7" s="4">
        <v>7</v>
      </c>
      <c r="G7" s="4">
        <v>8</v>
      </c>
      <c r="H7" s="4">
        <v>9</v>
      </c>
      <c r="I7" s="4">
        <v>10</v>
      </c>
      <c r="J7" s="4">
        <v>11</v>
      </c>
      <c r="K7" s="4">
        <v>12</v>
      </c>
      <c r="L7" s="4">
        <v>13</v>
      </c>
      <c r="M7" s="4">
        <v>14</v>
      </c>
      <c r="N7" s="4">
        <v>15</v>
      </c>
      <c r="O7" s="4">
        <v>16</v>
      </c>
      <c r="P7" s="4">
        <v>17</v>
      </c>
      <c r="Q7" s="4">
        <v>18</v>
      </c>
      <c r="R7" s="4">
        <v>19</v>
      </c>
      <c r="S7" s="4">
        <v>20</v>
      </c>
      <c r="T7" s="4">
        <v>21</v>
      </c>
      <c r="U7" s="4">
        <v>22</v>
      </c>
      <c r="V7" s="4">
        <v>23</v>
      </c>
    </row>
    <row r="8" spans="1:23" ht="30" customHeight="1" x14ac:dyDescent="0.2">
      <c r="A8" s="4">
        <v>6</v>
      </c>
      <c r="B8" s="10" t="s">
        <v>65</v>
      </c>
      <c r="C8" s="9"/>
      <c r="D8" s="9"/>
      <c r="E8" s="9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3" ht="13.5" customHeight="1" x14ac:dyDescent="0.2">
      <c r="A9" s="4"/>
      <c r="B9" s="7" t="s">
        <v>23</v>
      </c>
      <c r="C9" s="9">
        <f t="shared" ref="C9:C14" si="0">D9+U9+V9</f>
        <v>92</v>
      </c>
      <c r="D9" s="9">
        <f t="shared" ref="D9:D14" si="1">E9+F9+P9+Q9+R9+S9+T9</f>
        <v>18.600000000000001</v>
      </c>
      <c r="E9" s="9"/>
      <c r="F9" s="9">
        <f t="shared" ref="F9:F14" si="2">G9+H9+I9+J9+K9+L9+M9+N9+O9</f>
        <v>0</v>
      </c>
      <c r="G9" s="9"/>
      <c r="H9" s="9"/>
      <c r="I9" s="9"/>
      <c r="J9" s="9"/>
      <c r="K9" s="9"/>
      <c r="L9" s="9"/>
      <c r="M9" s="9"/>
      <c r="N9" s="9"/>
      <c r="O9" s="9"/>
      <c r="P9" s="9">
        <v>18.600000000000001</v>
      </c>
      <c r="Q9" s="9"/>
      <c r="R9" s="9"/>
      <c r="S9" s="9"/>
      <c r="T9" s="9"/>
      <c r="U9" s="9"/>
      <c r="V9" s="9">
        <v>73.400000000000006</v>
      </c>
    </row>
    <row r="10" spans="1:23" ht="13.5" customHeight="1" x14ac:dyDescent="0.2">
      <c r="A10" s="4"/>
      <c r="B10" s="7" t="s">
        <v>24</v>
      </c>
      <c r="C10" s="9">
        <f t="shared" si="0"/>
        <v>0</v>
      </c>
      <c r="D10" s="9">
        <f t="shared" si="1"/>
        <v>0</v>
      </c>
      <c r="E10" s="9"/>
      <c r="F10" s="9">
        <f t="shared" si="2"/>
        <v>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3" ht="13.5" customHeight="1" x14ac:dyDescent="0.2">
      <c r="A11" s="4"/>
      <c r="B11" s="7" t="s">
        <v>25</v>
      </c>
      <c r="C11" s="9">
        <f t="shared" si="0"/>
        <v>0</v>
      </c>
      <c r="D11" s="9">
        <f t="shared" si="1"/>
        <v>0</v>
      </c>
      <c r="E11" s="9"/>
      <c r="F11" s="9">
        <f t="shared" si="2"/>
        <v>0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3" ht="13.5" customHeight="1" x14ac:dyDescent="0.2">
      <c r="A12" s="4"/>
      <c r="B12" s="8" t="s">
        <v>38</v>
      </c>
      <c r="C12" s="9">
        <f t="shared" si="0"/>
        <v>12</v>
      </c>
      <c r="D12" s="9">
        <f t="shared" si="1"/>
        <v>4</v>
      </c>
      <c r="E12" s="9"/>
      <c r="F12" s="9">
        <f t="shared" si="2"/>
        <v>0</v>
      </c>
      <c r="G12" s="9"/>
      <c r="H12" s="9"/>
      <c r="I12" s="9"/>
      <c r="J12" s="9"/>
      <c r="K12" s="9"/>
      <c r="L12" s="9"/>
      <c r="M12" s="9"/>
      <c r="N12" s="9"/>
      <c r="O12" s="9"/>
      <c r="P12" s="9">
        <v>4</v>
      </c>
      <c r="Q12" s="9"/>
      <c r="R12" s="9"/>
      <c r="S12" s="9"/>
      <c r="T12" s="9"/>
      <c r="U12" s="9"/>
      <c r="V12" s="9">
        <v>8</v>
      </c>
    </row>
    <row r="13" spans="1:23" ht="13.5" customHeight="1" x14ac:dyDescent="0.2">
      <c r="A13" s="4"/>
      <c r="B13" s="8" t="s">
        <v>26</v>
      </c>
      <c r="C13" s="9">
        <f t="shared" si="0"/>
        <v>104</v>
      </c>
      <c r="D13" s="9">
        <f t="shared" si="1"/>
        <v>22.6</v>
      </c>
      <c r="E13" s="9">
        <f>E9+E10+E11+E12</f>
        <v>0</v>
      </c>
      <c r="F13" s="9">
        <f t="shared" si="2"/>
        <v>0</v>
      </c>
      <c r="G13" s="9">
        <f t="shared" ref="G13:V13" si="3">G9+G10+G11+G12</f>
        <v>0</v>
      </c>
      <c r="H13" s="9">
        <f t="shared" si="3"/>
        <v>0</v>
      </c>
      <c r="I13" s="9">
        <f t="shared" si="3"/>
        <v>0</v>
      </c>
      <c r="J13" s="9">
        <f t="shared" si="3"/>
        <v>0</v>
      </c>
      <c r="K13" s="9">
        <f t="shared" si="3"/>
        <v>0</v>
      </c>
      <c r="L13" s="9">
        <f t="shared" si="3"/>
        <v>0</v>
      </c>
      <c r="M13" s="9">
        <f t="shared" si="3"/>
        <v>0</v>
      </c>
      <c r="N13" s="9">
        <f t="shared" si="3"/>
        <v>0</v>
      </c>
      <c r="O13" s="9">
        <f t="shared" si="3"/>
        <v>0</v>
      </c>
      <c r="P13" s="9">
        <f t="shared" si="3"/>
        <v>22.6</v>
      </c>
      <c r="Q13" s="9">
        <f t="shared" si="3"/>
        <v>0</v>
      </c>
      <c r="R13" s="9">
        <f t="shared" si="3"/>
        <v>0</v>
      </c>
      <c r="S13" s="9">
        <f t="shared" si="3"/>
        <v>0</v>
      </c>
      <c r="T13" s="9">
        <f t="shared" si="3"/>
        <v>0</v>
      </c>
      <c r="U13" s="9">
        <f t="shared" si="3"/>
        <v>0</v>
      </c>
      <c r="V13" s="9">
        <f t="shared" si="3"/>
        <v>81.400000000000006</v>
      </c>
    </row>
    <row r="14" spans="1:23" ht="13.5" customHeight="1" x14ac:dyDescent="0.2">
      <c r="A14" s="4"/>
      <c r="B14" s="7" t="s">
        <v>27</v>
      </c>
      <c r="C14" s="9">
        <f t="shared" si="0"/>
        <v>103.3</v>
      </c>
      <c r="D14" s="9">
        <f t="shared" si="1"/>
        <v>22.3</v>
      </c>
      <c r="E14" s="9"/>
      <c r="F14" s="9">
        <f t="shared" si="2"/>
        <v>0</v>
      </c>
      <c r="G14" s="9"/>
      <c r="H14" s="9"/>
      <c r="I14" s="9"/>
      <c r="J14" s="9"/>
      <c r="K14" s="9"/>
      <c r="L14" s="9"/>
      <c r="M14" s="9"/>
      <c r="N14" s="9"/>
      <c r="O14" s="9"/>
      <c r="P14" s="9">
        <v>22.3</v>
      </c>
      <c r="Q14" s="9"/>
      <c r="R14" s="9"/>
      <c r="S14" s="9"/>
      <c r="T14" s="9"/>
      <c r="U14" s="9"/>
      <c r="V14" s="9">
        <v>81</v>
      </c>
    </row>
    <row r="15" spans="1:23" ht="12" customHeight="1" x14ac:dyDescent="0.2">
      <c r="A15" s="4"/>
      <c r="B15" s="7" t="s">
        <v>28</v>
      </c>
      <c r="C15" s="9">
        <f t="shared" ref="C15:V15" si="4">C14-C13</f>
        <v>-0.70000000000000284</v>
      </c>
      <c r="D15" s="9">
        <f t="shared" si="4"/>
        <v>-0.30000000000000071</v>
      </c>
      <c r="E15" s="9">
        <f t="shared" si="4"/>
        <v>0</v>
      </c>
      <c r="F15" s="9">
        <f t="shared" si="4"/>
        <v>0</v>
      </c>
      <c r="G15" s="9">
        <f t="shared" si="4"/>
        <v>0</v>
      </c>
      <c r="H15" s="9">
        <f t="shared" si="4"/>
        <v>0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0</v>
      </c>
      <c r="M15" s="9">
        <f t="shared" si="4"/>
        <v>0</v>
      </c>
      <c r="N15" s="9">
        <f t="shared" si="4"/>
        <v>0</v>
      </c>
      <c r="O15" s="9">
        <f t="shared" si="4"/>
        <v>0</v>
      </c>
      <c r="P15" s="9">
        <f t="shared" si="4"/>
        <v>-0.30000000000000071</v>
      </c>
      <c r="Q15" s="9">
        <f t="shared" si="4"/>
        <v>0</v>
      </c>
      <c r="R15" s="9">
        <f t="shared" si="4"/>
        <v>0</v>
      </c>
      <c r="S15" s="9">
        <f t="shared" si="4"/>
        <v>0</v>
      </c>
      <c r="T15" s="9">
        <f t="shared" si="4"/>
        <v>0</v>
      </c>
      <c r="U15" s="9">
        <f t="shared" si="4"/>
        <v>0</v>
      </c>
      <c r="V15" s="9">
        <f t="shared" si="4"/>
        <v>-0.40000000000000568</v>
      </c>
    </row>
    <row r="16" spans="1:23" ht="12.75" customHeight="1" x14ac:dyDescent="0.2">
      <c r="A16" s="4"/>
      <c r="B16" s="7" t="s">
        <v>29</v>
      </c>
      <c r="C16" s="9">
        <f>C14/C13*100</f>
        <v>99.32692307692308</v>
      </c>
      <c r="D16" s="9">
        <f>D14/D13*100</f>
        <v>98.672566371681413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>
        <f>P14/P13*100</f>
        <v>98.672566371681413</v>
      </c>
      <c r="Q16" s="9"/>
      <c r="R16" s="9"/>
      <c r="S16" s="9"/>
      <c r="T16" s="9"/>
      <c r="U16" s="9"/>
      <c r="V16" s="9">
        <f>V14/V13*100</f>
        <v>99.508599508599502</v>
      </c>
    </row>
    <row r="17" spans="1:22" ht="29.25" x14ac:dyDescent="0.2">
      <c r="A17" s="4">
        <v>7</v>
      </c>
      <c r="B17" s="10" t="s">
        <v>184</v>
      </c>
      <c r="C17" s="9"/>
      <c r="D17" s="9"/>
      <c r="E17" s="9"/>
      <c r="F17" s="9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2.75" customHeight="1" x14ac:dyDescent="0.2">
      <c r="A18" s="4"/>
      <c r="B18" s="7" t="s">
        <v>23</v>
      </c>
      <c r="C18" s="9">
        <f t="shared" ref="C18:C23" si="5">D18+U18+V18</f>
        <v>0</v>
      </c>
      <c r="D18" s="9">
        <f t="shared" ref="D18:D23" si="6">E18+F18+P18+Q18+R18+S18+T18</f>
        <v>0</v>
      </c>
      <c r="E18" s="9"/>
      <c r="F18" s="9">
        <f t="shared" ref="F18:F23" si="7">G18+H18+I18+J18+K18+L18+M18+N18+O18</f>
        <v>0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12.75" customHeight="1" x14ac:dyDescent="0.2">
      <c r="A19" s="4"/>
      <c r="B19" s="7" t="s">
        <v>24</v>
      </c>
      <c r="C19" s="9">
        <f t="shared" si="5"/>
        <v>0</v>
      </c>
      <c r="D19" s="9">
        <f t="shared" si="6"/>
        <v>0</v>
      </c>
      <c r="E19" s="9"/>
      <c r="F19" s="9">
        <f t="shared" si="7"/>
        <v>0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12.75" customHeight="1" x14ac:dyDescent="0.2">
      <c r="A20" s="4"/>
      <c r="B20" s="7" t="s">
        <v>25</v>
      </c>
      <c r="C20" s="9">
        <f t="shared" si="5"/>
        <v>298.7</v>
      </c>
      <c r="D20" s="9">
        <f t="shared" si="6"/>
        <v>58.7</v>
      </c>
      <c r="E20" s="9"/>
      <c r="F20" s="9">
        <f t="shared" si="7"/>
        <v>0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>
        <v>58.7</v>
      </c>
      <c r="T20" s="9"/>
      <c r="U20" s="9">
        <v>240</v>
      </c>
      <c r="V20" s="9"/>
    </row>
    <row r="21" spans="1:22" ht="12.75" customHeight="1" x14ac:dyDescent="0.2">
      <c r="A21" s="4"/>
      <c r="B21" s="8" t="s">
        <v>38</v>
      </c>
      <c r="C21" s="9">
        <f t="shared" si="5"/>
        <v>-238</v>
      </c>
      <c r="D21" s="9">
        <f t="shared" si="6"/>
        <v>2</v>
      </c>
      <c r="E21" s="9"/>
      <c r="F21" s="9">
        <f t="shared" si="7"/>
        <v>9.5</v>
      </c>
      <c r="G21" s="9"/>
      <c r="H21" s="9"/>
      <c r="I21" s="9">
        <v>6.1</v>
      </c>
      <c r="J21" s="9"/>
      <c r="K21" s="9"/>
      <c r="L21" s="9">
        <v>2</v>
      </c>
      <c r="M21" s="9"/>
      <c r="N21" s="9">
        <v>1.4</v>
      </c>
      <c r="O21" s="9"/>
      <c r="P21" s="9"/>
      <c r="Q21" s="9"/>
      <c r="R21" s="9"/>
      <c r="S21" s="9">
        <v>-9.5</v>
      </c>
      <c r="T21" s="9">
        <v>2</v>
      </c>
      <c r="U21" s="9">
        <v>-240</v>
      </c>
      <c r="V21" s="9"/>
    </row>
    <row r="22" spans="1:22" ht="12.75" customHeight="1" x14ac:dyDescent="0.2">
      <c r="A22" s="4"/>
      <c r="B22" s="8" t="s">
        <v>26</v>
      </c>
      <c r="C22" s="9">
        <f t="shared" si="5"/>
        <v>60.7</v>
      </c>
      <c r="D22" s="9">
        <f t="shared" si="6"/>
        <v>60.7</v>
      </c>
      <c r="E22" s="9">
        <f>E18+E19+E20+E21</f>
        <v>0</v>
      </c>
      <c r="F22" s="9">
        <f t="shared" si="7"/>
        <v>9.5</v>
      </c>
      <c r="G22" s="9">
        <f t="shared" ref="G22:V22" si="8">G18+G19+G20+G21</f>
        <v>0</v>
      </c>
      <c r="H22" s="9">
        <f t="shared" si="8"/>
        <v>0</v>
      </c>
      <c r="I22" s="9">
        <f t="shared" si="8"/>
        <v>6.1</v>
      </c>
      <c r="J22" s="9">
        <f t="shared" si="8"/>
        <v>0</v>
      </c>
      <c r="K22" s="9">
        <f t="shared" si="8"/>
        <v>0</v>
      </c>
      <c r="L22" s="9">
        <f t="shared" si="8"/>
        <v>2</v>
      </c>
      <c r="M22" s="9">
        <f t="shared" si="8"/>
        <v>0</v>
      </c>
      <c r="N22" s="9">
        <f t="shared" si="8"/>
        <v>1.4</v>
      </c>
      <c r="O22" s="9">
        <f t="shared" si="8"/>
        <v>0</v>
      </c>
      <c r="P22" s="9">
        <f t="shared" si="8"/>
        <v>0</v>
      </c>
      <c r="Q22" s="9">
        <f t="shared" si="8"/>
        <v>0</v>
      </c>
      <c r="R22" s="9">
        <f t="shared" si="8"/>
        <v>0</v>
      </c>
      <c r="S22" s="9">
        <f t="shared" si="8"/>
        <v>49.2</v>
      </c>
      <c r="T22" s="9">
        <f t="shared" si="8"/>
        <v>2</v>
      </c>
      <c r="U22" s="9">
        <f t="shared" si="8"/>
        <v>0</v>
      </c>
      <c r="V22" s="9">
        <f t="shared" si="8"/>
        <v>0</v>
      </c>
    </row>
    <row r="23" spans="1:22" ht="12.75" customHeight="1" x14ac:dyDescent="0.2">
      <c r="A23" s="4"/>
      <c r="B23" s="7" t="s">
        <v>27</v>
      </c>
      <c r="C23" s="9">
        <f t="shared" si="5"/>
        <v>54.6</v>
      </c>
      <c r="D23" s="9">
        <f t="shared" si="6"/>
        <v>54.6</v>
      </c>
      <c r="E23" s="9"/>
      <c r="F23" s="9">
        <f t="shared" si="7"/>
        <v>4.5</v>
      </c>
      <c r="G23" s="9"/>
      <c r="H23" s="9"/>
      <c r="I23" s="9">
        <v>3.1</v>
      </c>
      <c r="J23" s="9"/>
      <c r="K23" s="9"/>
      <c r="L23" s="9"/>
      <c r="M23" s="9"/>
      <c r="N23" s="9">
        <v>1.4</v>
      </c>
      <c r="O23" s="9"/>
      <c r="P23" s="9"/>
      <c r="Q23" s="9"/>
      <c r="R23" s="9"/>
      <c r="S23" s="9">
        <v>48.1</v>
      </c>
      <c r="T23" s="9">
        <v>2</v>
      </c>
      <c r="U23" s="9"/>
      <c r="V23" s="9"/>
    </row>
    <row r="24" spans="1:22" ht="12.75" customHeight="1" x14ac:dyDescent="0.2">
      <c r="A24" s="4"/>
      <c r="B24" s="7" t="s">
        <v>28</v>
      </c>
      <c r="C24" s="9">
        <f t="shared" ref="C24:V24" si="9">C23-C22</f>
        <v>-6.1000000000000014</v>
      </c>
      <c r="D24" s="9">
        <f t="shared" si="9"/>
        <v>-6.1000000000000014</v>
      </c>
      <c r="E24" s="9">
        <f t="shared" si="9"/>
        <v>0</v>
      </c>
      <c r="F24" s="9">
        <f t="shared" si="9"/>
        <v>-5</v>
      </c>
      <c r="G24" s="9">
        <f t="shared" si="9"/>
        <v>0</v>
      </c>
      <c r="H24" s="9">
        <f t="shared" si="9"/>
        <v>0</v>
      </c>
      <c r="I24" s="9">
        <f t="shared" si="9"/>
        <v>-2.9999999999999996</v>
      </c>
      <c r="J24" s="9">
        <f t="shared" si="9"/>
        <v>0</v>
      </c>
      <c r="K24" s="9">
        <f t="shared" si="9"/>
        <v>0</v>
      </c>
      <c r="L24" s="9">
        <f t="shared" si="9"/>
        <v>-2</v>
      </c>
      <c r="M24" s="9">
        <f t="shared" si="9"/>
        <v>0</v>
      </c>
      <c r="N24" s="9">
        <f t="shared" si="9"/>
        <v>0</v>
      </c>
      <c r="O24" s="9">
        <f t="shared" si="9"/>
        <v>0</v>
      </c>
      <c r="P24" s="9">
        <f t="shared" si="9"/>
        <v>0</v>
      </c>
      <c r="Q24" s="9">
        <f t="shared" si="9"/>
        <v>0</v>
      </c>
      <c r="R24" s="9">
        <f t="shared" si="9"/>
        <v>0</v>
      </c>
      <c r="S24" s="9">
        <f t="shared" si="9"/>
        <v>-1.1000000000000014</v>
      </c>
      <c r="T24" s="9">
        <f t="shared" si="9"/>
        <v>0</v>
      </c>
      <c r="U24" s="9">
        <f t="shared" si="9"/>
        <v>0</v>
      </c>
      <c r="V24" s="9">
        <f t="shared" si="9"/>
        <v>0</v>
      </c>
    </row>
    <row r="25" spans="1:22" ht="12.75" customHeight="1" x14ac:dyDescent="0.2">
      <c r="A25" s="4"/>
      <c r="B25" s="7" t="s">
        <v>29</v>
      </c>
      <c r="C25" s="9">
        <f>C23/C22*100</f>
        <v>89.950576606260285</v>
      </c>
      <c r="D25" s="9">
        <f>D23/D22*100</f>
        <v>89.950576606260285</v>
      </c>
      <c r="E25" s="9"/>
      <c r="F25" s="9">
        <f>F23/F22*100</f>
        <v>47.368421052631575</v>
      </c>
      <c r="G25" s="9"/>
      <c r="H25" s="9"/>
      <c r="I25" s="9">
        <f>I23/I22*100</f>
        <v>50.819672131147541</v>
      </c>
      <c r="J25" s="9"/>
      <c r="K25" s="9"/>
      <c r="L25" s="9"/>
      <c r="M25" s="9"/>
      <c r="N25" s="9">
        <f>N23/N22*100</f>
        <v>100</v>
      </c>
      <c r="O25" s="9"/>
      <c r="P25" s="9"/>
      <c r="Q25" s="9"/>
      <c r="R25" s="9"/>
      <c r="S25" s="9">
        <f>S23/S22*100</f>
        <v>97.764227642276424</v>
      </c>
      <c r="T25" s="9">
        <f>T23/T22*100</f>
        <v>100</v>
      </c>
      <c r="U25" s="9"/>
      <c r="V25" s="9"/>
    </row>
  </sheetData>
  <mergeCells count="16">
    <mergeCell ref="A2:A6"/>
    <mergeCell ref="D2:T2"/>
    <mergeCell ref="D3:D5"/>
    <mergeCell ref="E3:E5"/>
    <mergeCell ref="F4:F5"/>
    <mergeCell ref="P3:P5"/>
    <mergeCell ref="Q3:Q5"/>
    <mergeCell ref="R3:R5"/>
    <mergeCell ref="F3:O3"/>
    <mergeCell ref="G4:O4"/>
    <mergeCell ref="B2:B6"/>
    <mergeCell ref="C2:C5"/>
    <mergeCell ref="V2:V5"/>
    <mergeCell ref="S3:S5"/>
    <mergeCell ref="T3:T5"/>
    <mergeCell ref="U2:U5"/>
  </mergeCells>
  <phoneticPr fontId="1" type="noConversion"/>
  <pageMargins left="0.17" right="0.28000000000000003" top="0.11" bottom="0.16" header="0.11" footer="0.16"/>
  <pageSetup paperSize="9" orientation="landscape" verticalDpi="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W34"/>
  <sheetViews>
    <sheetView showZeros="0" zoomScale="110" zoomScaleNormal="110" workbookViewId="0">
      <pane ySplit="6" topLeftCell="A16" activePane="bottomLeft" state="frozen"/>
      <selection activeCell="C35" sqref="C35"/>
      <selection pane="bottomLeft" activeCell="C35" sqref="C35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9" width="4.140625" style="19" customWidth="1"/>
    <col min="20" max="20" width="5.7109375" style="19" customWidth="1"/>
    <col min="21" max="22" width="4.42578125" style="19" customWidth="1"/>
    <col min="23" max="23" width="0" style="19" hidden="1" customWidth="1"/>
    <col min="24" max="16384" width="9.140625" style="18"/>
  </cols>
  <sheetData>
    <row r="1" spans="1:23" ht="16.5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57</v>
      </c>
    </row>
    <row r="2" spans="1:23" ht="11.2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3.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3.5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35" t="s">
        <v>3</v>
      </c>
      <c r="H5" s="35" t="s">
        <v>4</v>
      </c>
      <c r="I5" s="35" t="s">
        <v>5</v>
      </c>
      <c r="J5" s="35" t="s">
        <v>6</v>
      </c>
      <c r="K5" s="35" t="s">
        <v>7</v>
      </c>
      <c r="L5" s="35" t="s">
        <v>8</v>
      </c>
      <c r="M5" s="35" t="s">
        <v>9</v>
      </c>
      <c r="N5" s="35" t="s">
        <v>52</v>
      </c>
      <c r="O5" s="35" t="s">
        <v>10</v>
      </c>
      <c r="P5" s="111"/>
      <c r="Q5" s="111"/>
      <c r="R5" s="111"/>
      <c r="S5" s="111"/>
      <c r="T5" s="111"/>
      <c r="U5" s="111"/>
      <c r="V5" s="111"/>
    </row>
    <row r="6" spans="1:23" x14ac:dyDescent="0.2">
      <c r="A6" s="110"/>
      <c r="B6" s="110"/>
      <c r="C6" s="34">
        <v>1</v>
      </c>
      <c r="D6" s="34">
        <v>2</v>
      </c>
      <c r="E6" s="34">
        <v>21</v>
      </c>
      <c r="F6" s="34">
        <v>22</v>
      </c>
      <c r="G6" s="34">
        <v>221</v>
      </c>
      <c r="H6" s="34">
        <v>222</v>
      </c>
      <c r="I6" s="34">
        <v>223</v>
      </c>
      <c r="J6" s="34">
        <v>224</v>
      </c>
      <c r="K6" s="34">
        <v>225</v>
      </c>
      <c r="L6" s="34">
        <v>226</v>
      </c>
      <c r="M6" s="34">
        <v>227</v>
      </c>
      <c r="N6" s="34">
        <v>228</v>
      </c>
      <c r="O6" s="34">
        <v>229</v>
      </c>
      <c r="P6" s="34">
        <v>23</v>
      </c>
      <c r="Q6" s="34">
        <v>24</v>
      </c>
      <c r="R6" s="34">
        <v>25</v>
      </c>
      <c r="S6" s="34">
        <v>26</v>
      </c>
      <c r="T6" s="34">
        <v>27</v>
      </c>
      <c r="U6" s="34">
        <v>28</v>
      </c>
      <c r="V6" s="34">
        <v>29</v>
      </c>
      <c r="W6" s="18"/>
    </row>
    <row r="7" spans="1:23" ht="11.25" customHeight="1" x14ac:dyDescent="0.2">
      <c r="A7" s="34">
        <v>1</v>
      </c>
      <c r="B7" s="34">
        <v>2</v>
      </c>
      <c r="C7" s="34">
        <v>4</v>
      </c>
      <c r="D7" s="34">
        <v>5</v>
      </c>
      <c r="E7" s="34">
        <v>6</v>
      </c>
      <c r="F7" s="34">
        <v>7</v>
      </c>
      <c r="G7" s="34">
        <v>8</v>
      </c>
      <c r="H7" s="34">
        <v>9</v>
      </c>
      <c r="I7" s="34">
        <v>10</v>
      </c>
      <c r="J7" s="34">
        <v>11</v>
      </c>
      <c r="K7" s="34">
        <v>12</v>
      </c>
      <c r="L7" s="34">
        <v>13</v>
      </c>
      <c r="M7" s="34">
        <v>14</v>
      </c>
      <c r="N7" s="34">
        <v>15</v>
      </c>
      <c r="O7" s="34">
        <v>16</v>
      </c>
      <c r="P7" s="34">
        <v>17</v>
      </c>
      <c r="Q7" s="34">
        <v>18</v>
      </c>
      <c r="R7" s="34">
        <v>19</v>
      </c>
      <c r="S7" s="34">
        <v>20</v>
      </c>
      <c r="T7" s="34">
        <v>21</v>
      </c>
      <c r="U7" s="34">
        <v>22</v>
      </c>
      <c r="V7" s="34">
        <v>23</v>
      </c>
    </row>
    <row r="8" spans="1:23" ht="18" customHeight="1" x14ac:dyDescent="0.2">
      <c r="A8" s="23" t="s">
        <v>86</v>
      </c>
      <c r="B8" s="16" t="s">
        <v>147</v>
      </c>
      <c r="C8" s="20"/>
      <c r="D8" s="20"/>
      <c r="E8" s="20"/>
      <c r="F8" s="20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</row>
    <row r="9" spans="1:23" ht="12.75" customHeight="1" x14ac:dyDescent="0.2">
      <c r="A9" s="34"/>
      <c r="B9" s="21" t="s">
        <v>23</v>
      </c>
      <c r="C9" s="20">
        <f t="shared" ref="C9:C14" si="0">D9+U9+V9</f>
        <v>49.6</v>
      </c>
      <c r="D9" s="20">
        <f t="shared" ref="D9:D14" si="1">E9+F9+P9+Q9+R9+S9+T9</f>
        <v>49.6</v>
      </c>
      <c r="E9" s="20"/>
      <c r="F9" s="20">
        <f t="shared" ref="F9:F14" si="2">G9+H9+I9+J9+K9+L9+M9+N9+O9</f>
        <v>0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20">
        <v>49.6</v>
      </c>
      <c r="R9" s="34"/>
      <c r="S9" s="20"/>
      <c r="T9" s="34"/>
      <c r="U9" s="34"/>
      <c r="V9" s="34"/>
    </row>
    <row r="10" spans="1:23" ht="12.75" customHeight="1" x14ac:dyDescent="0.2">
      <c r="A10" s="34"/>
      <c r="B10" s="21" t="s">
        <v>24</v>
      </c>
      <c r="C10" s="20">
        <f t="shared" si="0"/>
        <v>0</v>
      </c>
      <c r="D10" s="20">
        <f t="shared" si="1"/>
        <v>0</v>
      </c>
      <c r="E10" s="20"/>
      <c r="F10" s="20">
        <f t="shared" si="2"/>
        <v>0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1:23" ht="12.75" customHeight="1" x14ac:dyDescent="0.2">
      <c r="A11" s="34"/>
      <c r="B11" s="21" t="s">
        <v>25</v>
      </c>
      <c r="C11" s="20">
        <f t="shared" si="0"/>
        <v>7</v>
      </c>
      <c r="D11" s="20">
        <f t="shared" si="1"/>
        <v>7</v>
      </c>
      <c r="E11" s="20"/>
      <c r="F11" s="20">
        <f t="shared" si="2"/>
        <v>0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20">
        <v>7</v>
      </c>
      <c r="R11" s="34"/>
      <c r="S11" s="20"/>
      <c r="T11" s="34"/>
      <c r="U11" s="34"/>
      <c r="V11" s="34"/>
    </row>
    <row r="12" spans="1:23" ht="12.75" customHeight="1" x14ac:dyDescent="0.2">
      <c r="A12" s="34"/>
      <c r="B12" s="22" t="s">
        <v>38</v>
      </c>
      <c r="C12" s="20">
        <f t="shared" si="0"/>
        <v>0.4</v>
      </c>
      <c r="D12" s="20">
        <f t="shared" si="1"/>
        <v>0.4</v>
      </c>
      <c r="E12" s="20"/>
      <c r="F12" s="20">
        <f t="shared" si="2"/>
        <v>0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>
        <v>0.4</v>
      </c>
      <c r="R12" s="34"/>
      <c r="S12" s="34"/>
      <c r="T12" s="34"/>
      <c r="U12" s="34"/>
      <c r="V12" s="34"/>
    </row>
    <row r="13" spans="1:23" ht="12.75" customHeight="1" x14ac:dyDescent="0.2">
      <c r="A13" s="34"/>
      <c r="B13" s="22" t="s">
        <v>26</v>
      </c>
      <c r="C13" s="20">
        <f t="shared" si="0"/>
        <v>57</v>
      </c>
      <c r="D13" s="20">
        <f t="shared" si="1"/>
        <v>57</v>
      </c>
      <c r="E13" s="20">
        <f>E9+E10+E11+E12</f>
        <v>0</v>
      </c>
      <c r="F13" s="20">
        <f t="shared" si="2"/>
        <v>0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0</v>
      </c>
      <c r="Q13" s="20">
        <f t="shared" si="3"/>
        <v>57</v>
      </c>
      <c r="R13" s="20">
        <f t="shared" si="3"/>
        <v>0</v>
      </c>
      <c r="S13" s="20">
        <f t="shared" si="3"/>
        <v>0</v>
      </c>
      <c r="T13" s="20">
        <f t="shared" si="3"/>
        <v>0</v>
      </c>
      <c r="U13" s="20">
        <f t="shared" si="3"/>
        <v>0</v>
      </c>
      <c r="V13" s="20">
        <f t="shared" si="3"/>
        <v>0</v>
      </c>
    </row>
    <row r="14" spans="1:23" ht="12.75" customHeight="1" x14ac:dyDescent="0.2">
      <c r="A14" s="34"/>
      <c r="B14" s="21" t="s">
        <v>27</v>
      </c>
      <c r="C14" s="20">
        <f t="shared" si="0"/>
        <v>49.6</v>
      </c>
      <c r="D14" s="20">
        <f t="shared" si="1"/>
        <v>49.6</v>
      </c>
      <c r="E14" s="20"/>
      <c r="F14" s="20">
        <f t="shared" si="2"/>
        <v>0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20">
        <v>49.6</v>
      </c>
      <c r="R14" s="34"/>
      <c r="S14" s="20"/>
      <c r="T14" s="34"/>
      <c r="U14" s="34"/>
      <c r="V14" s="20"/>
    </row>
    <row r="15" spans="1:23" ht="11.25" customHeight="1" x14ac:dyDescent="0.2">
      <c r="A15" s="34"/>
      <c r="B15" s="21" t="s">
        <v>28</v>
      </c>
      <c r="C15" s="20">
        <f t="shared" ref="C15:V15" si="4">C14-C13</f>
        <v>-7.3999999999999986</v>
      </c>
      <c r="D15" s="20">
        <f t="shared" si="4"/>
        <v>-7.3999999999999986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-7.3999999999999986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</row>
    <row r="16" spans="1:23" ht="11.25" customHeight="1" x14ac:dyDescent="0.2">
      <c r="A16" s="34"/>
      <c r="B16" s="21" t="s">
        <v>29</v>
      </c>
      <c r="C16" s="20">
        <f>C14/C13*100</f>
        <v>87.017543859649123</v>
      </c>
      <c r="D16" s="20">
        <f>D14/D13*100</f>
        <v>87.017543859649123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>
        <f>Q14/Q13*100</f>
        <v>87.017543859649123</v>
      </c>
      <c r="R16" s="20"/>
      <c r="S16" s="20"/>
      <c r="T16" s="20"/>
      <c r="U16" s="20"/>
      <c r="V16" s="20"/>
    </row>
    <row r="17" spans="1:22" ht="33" customHeight="1" x14ac:dyDescent="0.2">
      <c r="A17" s="23" t="s">
        <v>199</v>
      </c>
      <c r="B17" s="16" t="s">
        <v>148</v>
      </c>
      <c r="C17" s="20"/>
      <c r="D17" s="20"/>
      <c r="E17" s="20"/>
      <c r="F17" s="20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</row>
    <row r="18" spans="1:22" ht="12.75" customHeight="1" x14ac:dyDescent="0.2">
      <c r="A18" s="34"/>
      <c r="B18" s="21" t="s">
        <v>23</v>
      </c>
      <c r="C18" s="20">
        <f t="shared" ref="C18:C23" si="5">D18+U18+V18</f>
        <v>27</v>
      </c>
      <c r="D18" s="20">
        <f t="shared" ref="D18:D23" si="6">E18+F18+P18+Q18+R18+S18+T18</f>
        <v>27</v>
      </c>
      <c r="E18" s="20"/>
      <c r="F18" s="20">
        <f t="shared" ref="F18:F23" si="7">G18+H18+I18+J18+K18+L18+M18+N18+O18</f>
        <v>0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20">
        <v>27</v>
      </c>
      <c r="T18" s="34"/>
      <c r="U18" s="34"/>
      <c r="V18" s="34"/>
    </row>
    <row r="19" spans="1:22" ht="12.75" customHeight="1" x14ac:dyDescent="0.2">
      <c r="A19" s="34"/>
      <c r="B19" s="21" t="s">
        <v>24</v>
      </c>
      <c r="C19" s="20">
        <f t="shared" si="5"/>
        <v>0</v>
      </c>
      <c r="D19" s="20">
        <f t="shared" si="6"/>
        <v>0</v>
      </c>
      <c r="E19" s="20"/>
      <c r="F19" s="20">
        <f t="shared" si="7"/>
        <v>0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</row>
    <row r="20" spans="1:22" ht="12.75" customHeight="1" x14ac:dyDescent="0.2">
      <c r="A20" s="34"/>
      <c r="B20" s="21" t="s">
        <v>25</v>
      </c>
      <c r="C20" s="20">
        <f t="shared" si="5"/>
        <v>0</v>
      </c>
      <c r="D20" s="20">
        <f t="shared" si="6"/>
        <v>0</v>
      </c>
      <c r="E20" s="20"/>
      <c r="F20" s="20">
        <f t="shared" si="7"/>
        <v>0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20"/>
      <c r="R20" s="34"/>
      <c r="S20" s="20"/>
      <c r="T20" s="34"/>
      <c r="U20" s="34"/>
      <c r="V20" s="34"/>
    </row>
    <row r="21" spans="1:22" ht="12.75" customHeight="1" x14ac:dyDescent="0.2">
      <c r="A21" s="34"/>
      <c r="B21" s="22" t="s">
        <v>38</v>
      </c>
      <c r="C21" s="20">
        <f t="shared" si="5"/>
        <v>0</v>
      </c>
      <c r="D21" s="20">
        <f t="shared" si="6"/>
        <v>0</v>
      </c>
      <c r="E21" s="20"/>
      <c r="F21" s="20">
        <f t="shared" si="7"/>
        <v>0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</row>
    <row r="22" spans="1:22" ht="12.75" customHeight="1" x14ac:dyDescent="0.2">
      <c r="A22" s="34"/>
      <c r="B22" s="22" t="s">
        <v>26</v>
      </c>
      <c r="C22" s="20">
        <f t="shared" si="5"/>
        <v>27</v>
      </c>
      <c r="D22" s="20">
        <f t="shared" si="6"/>
        <v>27</v>
      </c>
      <c r="E22" s="20">
        <f>E18+E19+E20+E21</f>
        <v>0</v>
      </c>
      <c r="F22" s="20">
        <f t="shared" si="7"/>
        <v>0</v>
      </c>
      <c r="G22" s="20">
        <f t="shared" ref="G22:V22" si="8">G18+G19+G20+G21</f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20">
        <f t="shared" si="8"/>
        <v>0</v>
      </c>
      <c r="N22" s="20">
        <f t="shared" si="8"/>
        <v>0</v>
      </c>
      <c r="O22" s="20">
        <f t="shared" si="8"/>
        <v>0</v>
      </c>
      <c r="P22" s="20">
        <f t="shared" si="8"/>
        <v>0</v>
      </c>
      <c r="Q22" s="20">
        <f t="shared" si="8"/>
        <v>0</v>
      </c>
      <c r="R22" s="20">
        <f t="shared" si="8"/>
        <v>0</v>
      </c>
      <c r="S22" s="20">
        <f t="shared" si="8"/>
        <v>27</v>
      </c>
      <c r="T22" s="20">
        <f t="shared" si="8"/>
        <v>0</v>
      </c>
      <c r="U22" s="20">
        <f t="shared" si="8"/>
        <v>0</v>
      </c>
      <c r="V22" s="20">
        <f t="shared" si="8"/>
        <v>0</v>
      </c>
    </row>
    <row r="23" spans="1:22" ht="12.75" customHeight="1" x14ac:dyDescent="0.2">
      <c r="A23" s="34"/>
      <c r="B23" s="21" t="s">
        <v>27</v>
      </c>
      <c r="C23" s="20">
        <f t="shared" si="5"/>
        <v>24.9</v>
      </c>
      <c r="D23" s="20">
        <f t="shared" si="6"/>
        <v>24.9</v>
      </c>
      <c r="E23" s="20"/>
      <c r="F23" s="20">
        <f t="shared" si="7"/>
        <v>0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20"/>
      <c r="R23" s="34"/>
      <c r="S23" s="20">
        <v>24.9</v>
      </c>
      <c r="T23" s="34"/>
      <c r="U23" s="34"/>
      <c r="V23" s="34"/>
    </row>
    <row r="24" spans="1:22" ht="12.75" customHeight="1" x14ac:dyDescent="0.2">
      <c r="A24" s="34"/>
      <c r="B24" s="21" t="s">
        <v>28</v>
      </c>
      <c r="C24" s="20">
        <f t="shared" ref="C24:V24" si="9">C23-C22</f>
        <v>-2.1000000000000014</v>
      </c>
      <c r="D24" s="20">
        <f t="shared" si="9"/>
        <v>-2.1000000000000014</v>
      </c>
      <c r="E24" s="20">
        <f t="shared" si="9"/>
        <v>0</v>
      </c>
      <c r="F24" s="20">
        <f t="shared" si="9"/>
        <v>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0</v>
      </c>
      <c r="P24" s="20">
        <f t="shared" si="9"/>
        <v>0</v>
      </c>
      <c r="Q24" s="20">
        <f t="shared" si="9"/>
        <v>0</v>
      </c>
      <c r="R24" s="20">
        <f t="shared" si="9"/>
        <v>0</v>
      </c>
      <c r="S24" s="20">
        <f t="shared" si="9"/>
        <v>-2.1000000000000014</v>
      </c>
      <c r="T24" s="20">
        <f t="shared" si="9"/>
        <v>0</v>
      </c>
      <c r="U24" s="20">
        <f t="shared" si="9"/>
        <v>0</v>
      </c>
      <c r="V24" s="20">
        <f t="shared" si="9"/>
        <v>0</v>
      </c>
    </row>
    <row r="25" spans="1:22" ht="12.75" customHeight="1" x14ac:dyDescent="0.2">
      <c r="A25" s="34"/>
      <c r="B25" s="21" t="s">
        <v>29</v>
      </c>
      <c r="C25" s="20">
        <f>C23/C22*100</f>
        <v>92.222222222222214</v>
      </c>
      <c r="D25" s="20">
        <f>D23/D22*100</f>
        <v>92.222222222222214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>
        <f>S23/S22*100</f>
        <v>92.222222222222214</v>
      </c>
      <c r="T25" s="20"/>
      <c r="U25" s="20"/>
      <c r="V25" s="20"/>
    </row>
    <row r="26" spans="1:22" ht="41.25" customHeight="1" x14ac:dyDescent="0.2">
      <c r="A26" s="23" t="s">
        <v>244</v>
      </c>
      <c r="B26" s="16" t="s">
        <v>149</v>
      </c>
      <c r="C26" s="20"/>
      <c r="D26" s="20"/>
      <c r="E26" s="20"/>
      <c r="F26" s="20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54"/>
      <c r="T26" s="35"/>
      <c r="U26" s="35"/>
      <c r="V26" s="35"/>
    </row>
    <row r="27" spans="1:22" ht="12.75" customHeight="1" x14ac:dyDescent="0.2">
      <c r="A27" s="34"/>
      <c r="B27" s="21" t="s">
        <v>23</v>
      </c>
      <c r="C27" s="20">
        <f t="shared" ref="C27:C32" si="10">D27+U27+V27</f>
        <v>4.8</v>
      </c>
      <c r="D27" s="20">
        <f t="shared" ref="D27:D32" si="11">E27+F27+P27+Q27+R27+S27+T27</f>
        <v>4.8</v>
      </c>
      <c r="E27" s="20"/>
      <c r="F27" s="20">
        <f t="shared" ref="F27:F32" si="12">G27+H27+I27+J27+K27+L27+M27+N27+O27</f>
        <v>0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20">
        <v>4.8</v>
      </c>
      <c r="T27" s="34"/>
      <c r="U27" s="34"/>
      <c r="V27" s="34"/>
    </row>
    <row r="28" spans="1:22" ht="12.75" customHeight="1" x14ac:dyDescent="0.2">
      <c r="A28" s="34"/>
      <c r="B28" s="21" t="s">
        <v>24</v>
      </c>
      <c r="C28" s="20">
        <f t="shared" si="10"/>
        <v>0</v>
      </c>
      <c r="D28" s="20">
        <f t="shared" si="11"/>
        <v>0</v>
      </c>
      <c r="E28" s="20"/>
      <c r="F28" s="20">
        <f t="shared" si="12"/>
        <v>0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53"/>
      <c r="T28" s="34"/>
      <c r="U28" s="34"/>
      <c r="V28" s="34"/>
    </row>
    <row r="29" spans="1:22" ht="12.75" customHeight="1" x14ac:dyDescent="0.2">
      <c r="A29" s="34"/>
      <c r="B29" s="21" t="s">
        <v>25</v>
      </c>
      <c r="C29" s="20">
        <f t="shared" si="10"/>
        <v>0</v>
      </c>
      <c r="D29" s="20">
        <f t="shared" si="11"/>
        <v>0</v>
      </c>
      <c r="E29" s="20"/>
      <c r="F29" s="20">
        <f t="shared" si="12"/>
        <v>0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20"/>
      <c r="R29" s="34"/>
      <c r="S29" s="20"/>
      <c r="T29" s="34"/>
      <c r="U29" s="34"/>
      <c r="V29" s="34"/>
    </row>
    <row r="30" spans="1:22" ht="12.75" customHeight="1" x14ac:dyDescent="0.2">
      <c r="A30" s="34"/>
      <c r="B30" s="22" t="s">
        <v>38</v>
      </c>
      <c r="C30" s="20">
        <f t="shared" si="10"/>
        <v>0</v>
      </c>
      <c r="D30" s="20">
        <f t="shared" si="11"/>
        <v>0</v>
      </c>
      <c r="E30" s="20"/>
      <c r="F30" s="20">
        <f t="shared" si="12"/>
        <v>0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53"/>
      <c r="T30" s="34"/>
      <c r="U30" s="34"/>
      <c r="V30" s="34"/>
    </row>
    <row r="31" spans="1:22" ht="12.75" customHeight="1" x14ac:dyDescent="0.2">
      <c r="A31" s="34"/>
      <c r="B31" s="22" t="s">
        <v>26</v>
      </c>
      <c r="C31" s="20">
        <f t="shared" si="10"/>
        <v>4.8</v>
      </c>
      <c r="D31" s="20">
        <f t="shared" si="11"/>
        <v>4.8</v>
      </c>
      <c r="E31" s="20">
        <f>E27+E28+E29+E30</f>
        <v>0</v>
      </c>
      <c r="F31" s="20">
        <f t="shared" si="12"/>
        <v>0</v>
      </c>
      <c r="G31" s="20">
        <f t="shared" ref="G31:V31" si="13">G27+G28+G29+G30</f>
        <v>0</v>
      </c>
      <c r="H31" s="20">
        <f t="shared" si="13"/>
        <v>0</v>
      </c>
      <c r="I31" s="20">
        <f t="shared" si="13"/>
        <v>0</v>
      </c>
      <c r="J31" s="20">
        <f t="shared" si="13"/>
        <v>0</v>
      </c>
      <c r="K31" s="20">
        <f t="shared" si="13"/>
        <v>0</v>
      </c>
      <c r="L31" s="20">
        <f t="shared" si="13"/>
        <v>0</v>
      </c>
      <c r="M31" s="20">
        <f t="shared" si="13"/>
        <v>0</v>
      </c>
      <c r="N31" s="20">
        <f t="shared" si="13"/>
        <v>0</v>
      </c>
      <c r="O31" s="20">
        <f t="shared" si="13"/>
        <v>0</v>
      </c>
      <c r="P31" s="20">
        <f t="shared" si="13"/>
        <v>0</v>
      </c>
      <c r="Q31" s="20">
        <f t="shared" si="13"/>
        <v>0</v>
      </c>
      <c r="R31" s="20">
        <f t="shared" si="13"/>
        <v>0</v>
      </c>
      <c r="S31" s="20">
        <f t="shared" si="13"/>
        <v>4.8</v>
      </c>
      <c r="T31" s="20">
        <f t="shared" si="13"/>
        <v>0</v>
      </c>
      <c r="U31" s="20">
        <f t="shared" si="13"/>
        <v>0</v>
      </c>
      <c r="V31" s="20">
        <f t="shared" si="13"/>
        <v>0</v>
      </c>
    </row>
    <row r="32" spans="1:22" ht="12.75" customHeight="1" x14ac:dyDescent="0.2">
      <c r="A32" s="34"/>
      <c r="B32" s="21" t="s">
        <v>27</v>
      </c>
      <c r="C32" s="20">
        <f t="shared" si="10"/>
        <v>4.8</v>
      </c>
      <c r="D32" s="20">
        <f t="shared" si="11"/>
        <v>4.8</v>
      </c>
      <c r="E32" s="20"/>
      <c r="F32" s="20">
        <f t="shared" si="12"/>
        <v>0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20"/>
      <c r="R32" s="34"/>
      <c r="S32" s="20">
        <v>4.8</v>
      </c>
      <c r="T32" s="34"/>
      <c r="U32" s="34"/>
      <c r="V32" s="34"/>
    </row>
    <row r="33" spans="1:22" ht="12.75" customHeight="1" x14ac:dyDescent="0.2">
      <c r="A33" s="34"/>
      <c r="B33" s="21" t="s">
        <v>28</v>
      </c>
      <c r="C33" s="20">
        <f t="shared" ref="C33:V33" si="14">C32-C31</f>
        <v>0</v>
      </c>
      <c r="D33" s="20">
        <f t="shared" si="14"/>
        <v>0</v>
      </c>
      <c r="E33" s="20">
        <f t="shared" si="14"/>
        <v>0</v>
      </c>
      <c r="F33" s="20">
        <f t="shared" si="14"/>
        <v>0</v>
      </c>
      <c r="G33" s="20">
        <f t="shared" si="14"/>
        <v>0</v>
      </c>
      <c r="H33" s="20">
        <f t="shared" si="14"/>
        <v>0</v>
      </c>
      <c r="I33" s="20">
        <f t="shared" si="14"/>
        <v>0</v>
      </c>
      <c r="J33" s="20">
        <f t="shared" si="14"/>
        <v>0</v>
      </c>
      <c r="K33" s="20">
        <f t="shared" si="14"/>
        <v>0</v>
      </c>
      <c r="L33" s="20">
        <f t="shared" si="14"/>
        <v>0</v>
      </c>
      <c r="M33" s="20">
        <f t="shared" si="14"/>
        <v>0</v>
      </c>
      <c r="N33" s="20">
        <f t="shared" si="14"/>
        <v>0</v>
      </c>
      <c r="O33" s="20">
        <f t="shared" si="14"/>
        <v>0</v>
      </c>
      <c r="P33" s="20">
        <f t="shared" si="14"/>
        <v>0</v>
      </c>
      <c r="Q33" s="20">
        <f t="shared" si="14"/>
        <v>0</v>
      </c>
      <c r="R33" s="20">
        <f t="shared" si="14"/>
        <v>0</v>
      </c>
      <c r="S33" s="20">
        <f t="shared" si="14"/>
        <v>0</v>
      </c>
      <c r="T33" s="20">
        <f t="shared" si="14"/>
        <v>0</v>
      </c>
      <c r="U33" s="20">
        <f t="shared" si="14"/>
        <v>0</v>
      </c>
      <c r="V33" s="20">
        <f t="shared" si="14"/>
        <v>0</v>
      </c>
    </row>
    <row r="34" spans="1:22" ht="12.75" customHeight="1" x14ac:dyDescent="0.2">
      <c r="A34" s="34"/>
      <c r="B34" s="21" t="s">
        <v>29</v>
      </c>
      <c r="C34" s="20">
        <f>C32/C31*100</f>
        <v>100</v>
      </c>
      <c r="D34" s="20">
        <f>D32/D31*100</f>
        <v>100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>
        <f>S32/S31*100</f>
        <v>100</v>
      </c>
      <c r="T34" s="20"/>
      <c r="U34" s="20"/>
      <c r="V34" s="20"/>
    </row>
  </sheetData>
  <mergeCells count="16">
    <mergeCell ref="A2:A6"/>
    <mergeCell ref="V2:V5"/>
    <mergeCell ref="S3:S5"/>
    <mergeCell ref="T3:T5"/>
    <mergeCell ref="U2:U5"/>
    <mergeCell ref="B2:B6"/>
    <mergeCell ref="C2:C5"/>
    <mergeCell ref="F3:O3"/>
    <mergeCell ref="G4:O4"/>
    <mergeCell ref="D2:T2"/>
    <mergeCell ref="D3:D5"/>
    <mergeCell ref="E3:E5"/>
    <mergeCell ref="F4:F5"/>
    <mergeCell ref="P3:P5"/>
    <mergeCell ref="Q3:Q5"/>
    <mergeCell ref="R3:R5"/>
  </mergeCells>
  <phoneticPr fontId="1" type="noConversion"/>
  <pageMargins left="0.17" right="0.2" top="0.17" bottom="0.16" header="0.17" footer="0.16"/>
  <pageSetup paperSize="9" orientation="landscape" verticalDpi="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V34"/>
  <sheetViews>
    <sheetView showZeros="0" zoomScale="110" zoomScaleNormal="110" workbookViewId="0">
      <pane ySplit="6" topLeftCell="A19" activePane="bottomLeft" state="frozen"/>
      <selection activeCell="C35" sqref="C35"/>
      <selection pane="bottomLeft" activeCell="C35" sqref="C35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9" width="4.140625" style="19" customWidth="1"/>
    <col min="20" max="20" width="5.7109375" style="19" customWidth="1"/>
    <col min="21" max="22" width="4.42578125" style="19" customWidth="1"/>
    <col min="23" max="16384" width="9.140625" style="18"/>
  </cols>
  <sheetData>
    <row r="1" spans="1:22" ht="11.25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58</v>
      </c>
    </row>
    <row r="2" spans="1:22" ht="12.7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</row>
    <row r="3" spans="1:22" ht="13.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</row>
    <row r="4" spans="1:22" ht="13.5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</row>
    <row r="5" spans="1:22" ht="111" customHeight="1" x14ac:dyDescent="0.2">
      <c r="A5" s="110"/>
      <c r="B5" s="110"/>
      <c r="C5" s="111"/>
      <c r="D5" s="111"/>
      <c r="E5" s="111"/>
      <c r="F5" s="111"/>
      <c r="G5" s="35" t="s">
        <v>3</v>
      </c>
      <c r="H5" s="35" t="s">
        <v>4</v>
      </c>
      <c r="I5" s="35" t="s">
        <v>5</v>
      </c>
      <c r="J5" s="35" t="s">
        <v>6</v>
      </c>
      <c r="K5" s="35" t="s">
        <v>7</v>
      </c>
      <c r="L5" s="35" t="s">
        <v>8</v>
      </c>
      <c r="M5" s="35" t="s">
        <v>9</v>
      </c>
      <c r="N5" s="35" t="s">
        <v>52</v>
      </c>
      <c r="O5" s="35" t="s">
        <v>10</v>
      </c>
      <c r="P5" s="111"/>
      <c r="Q5" s="111"/>
      <c r="R5" s="111"/>
      <c r="S5" s="111"/>
      <c r="T5" s="111"/>
      <c r="U5" s="111"/>
      <c r="V5" s="111"/>
    </row>
    <row r="6" spans="1:22" x14ac:dyDescent="0.2">
      <c r="A6" s="110"/>
      <c r="B6" s="110"/>
      <c r="C6" s="34">
        <v>1</v>
      </c>
      <c r="D6" s="34">
        <v>2</v>
      </c>
      <c r="E6" s="34">
        <v>21</v>
      </c>
      <c r="F6" s="34">
        <v>22</v>
      </c>
      <c r="G6" s="34">
        <v>221</v>
      </c>
      <c r="H6" s="34">
        <v>222</v>
      </c>
      <c r="I6" s="34">
        <v>223</v>
      </c>
      <c r="J6" s="34">
        <v>224</v>
      </c>
      <c r="K6" s="34">
        <v>225</v>
      </c>
      <c r="L6" s="34">
        <v>226</v>
      </c>
      <c r="M6" s="34">
        <v>227</v>
      </c>
      <c r="N6" s="34">
        <v>228</v>
      </c>
      <c r="O6" s="34">
        <v>229</v>
      </c>
      <c r="P6" s="34">
        <v>23</v>
      </c>
      <c r="Q6" s="34">
        <v>24</v>
      </c>
      <c r="R6" s="34">
        <v>25</v>
      </c>
      <c r="S6" s="34">
        <v>26</v>
      </c>
      <c r="T6" s="34">
        <v>27</v>
      </c>
      <c r="U6" s="34">
        <v>28</v>
      </c>
      <c r="V6" s="34">
        <v>29</v>
      </c>
    </row>
    <row r="7" spans="1:22" ht="11.25" customHeight="1" x14ac:dyDescent="0.2">
      <c r="A7" s="34">
        <v>1</v>
      </c>
      <c r="B7" s="34">
        <v>2</v>
      </c>
      <c r="C7" s="34">
        <v>4</v>
      </c>
      <c r="D7" s="34">
        <v>5</v>
      </c>
      <c r="E7" s="34">
        <v>6</v>
      </c>
      <c r="F7" s="34">
        <v>7</v>
      </c>
      <c r="G7" s="34">
        <v>8</v>
      </c>
      <c r="H7" s="34">
        <v>9</v>
      </c>
      <c r="I7" s="34">
        <v>10</v>
      </c>
      <c r="J7" s="34">
        <v>11</v>
      </c>
      <c r="K7" s="34">
        <v>12</v>
      </c>
      <c r="L7" s="34">
        <v>13</v>
      </c>
      <c r="M7" s="34">
        <v>14</v>
      </c>
      <c r="N7" s="34">
        <v>15</v>
      </c>
      <c r="O7" s="34">
        <v>16</v>
      </c>
      <c r="P7" s="34">
        <v>17</v>
      </c>
      <c r="Q7" s="34">
        <v>18</v>
      </c>
      <c r="R7" s="34">
        <v>19</v>
      </c>
      <c r="S7" s="34">
        <v>20</v>
      </c>
      <c r="T7" s="34">
        <v>21</v>
      </c>
      <c r="U7" s="34">
        <v>22</v>
      </c>
      <c r="V7" s="34">
        <v>23</v>
      </c>
    </row>
    <row r="8" spans="1:22" ht="33.75" customHeight="1" x14ac:dyDescent="0.2">
      <c r="A8" s="23" t="s">
        <v>245</v>
      </c>
      <c r="B8" s="28" t="s">
        <v>150</v>
      </c>
      <c r="C8" s="20"/>
      <c r="D8" s="20"/>
      <c r="E8" s="20"/>
      <c r="F8" s="20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</row>
    <row r="9" spans="1:22" ht="11.25" customHeight="1" x14ac:dyDescent="0.2">
      <c r="A9" s="34"/>
      <c r="B9" s="21" t="s">
        <v>23</v>
      </c>
      <c r="C9" s="20">
        <f t="shared" ref="C9:C14" si="0">D9+U9+V9</f>
        <v>9.5</v>
      </c>
      <c r="D9" s="20">
        <f t="shared" ref="D9:D14" si="1">E9+F9+P9+Q9+R9+S9+T9</f>
        <v>9.5</v>
      </c>
      <c r="E9" s="20"/>
      <c r="F9" s="20">
        <f t="shared" ref="F9:F14" si="2">G9+H9+I9+J9+K9+L9+M9+N9+O9</f>
        <v>0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20">
        <v>9.5</v>
      </c>
      <c r="T9" s="34"/>
      <c r="U9" s="34"/>
      <c r="V9" s="34"/>
    </row>
    <row r="10" spans="1:22" ht="11.25" customHeight="1" x14ac:dyDescent="0.2">
      <c r="A10" s="34"/>
      <c r="B10" s="21" t="s">
        <v>24</v>
      </c>
      <c r="C10" s="20">
        <f t="shared" si="0"/>
        <v>0</v>
      </c>
      <c r="D10" s="20">
        <f t="shared" si="1"/>
        <v>0</v>
      </c>
      <c r="E10" s="20"/>
      <c r="F10" s="20">
        <f t="shared" si="2"/>
        <v>0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1:22" ht="11.25" customHeight="1" x14ac:dyDescent="0.2">
      <c r="A11" s="34"/>
      <c r="B11" s="21" t="s">
        <v>25</v>
      </c>
      <c r="C11" s="20">
        <f t="shared" si="0"/>
        <v>2</v>
      </c>
      <c r="D11" s="20">
        <f t="shared" si="1"/>
        <v>2</v>
      </c>
      <c r="E11" s="20"/>
      <c r="F11" s="20">
        <f t="shared" si="2"/>
        <v>0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20"/>
      <c r="R11" s="34"/>
      <c r="S11" s="20">
        <v>2</v>
      </c>
      <c r="T11" s="34"/>
      <c r="U11" s="34"/>
      <c r="V11" s="34"/>
    </row>
    <row r="12" spans="1:22" ht="11.25" customHeight="1" x14ac:dyDescent="0.2">
      <c r="A12" s="34"/>
      <c r="B12" s="22" t="s">
        <v>38</v>
      </c>
      <c r="C12" s="20">
        <f t="shared" si="0"/>
        <v>0</v>
      </c>
      <c r="D12" s="20">
        <f t="shared" si="1"/>
        <v>0</v>
      </c>
      <c r="E12" s="20"/>
      <c r="F12" s="20">
        <f t="shared" si="2"/>
        <v>0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20"/>
      <c r="T12" s="34"/>
      <c r="U12" s="34"/>
      <c r="V12" s="34"/>
    </row>
    <row r="13" spans="1:22" ht="11.25" customHeight="1" x14ac:dyDescent="0.2">
      <c r="A13" s="34"/>
      <c r="B13" s="22" t="s">
        <v>26</v>
      </c>
      <c r="C13" s="20">
        <f t="shared" si="0"/>
        <v>11.5</v>
      </c>
      <c r="D13" s="20">
        <f t="shared" si="1"/>
        <v>11.5</v>
      </c>
      <c r="E13" s="20">
        <f>E9+E10+E11+E12</f>
        <v>0</v>
      </c>
      <c r="F13" s="20">
        <f t="shared" si="2"/>
        <v>0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0</v>
      </c>
      <c r="Q13" s="20">
        <f t="shared" si="3"/>
        <v>0</v>
      </c>
      <c r="R13" s="20">
        <f t="shared" si="3"/>
        <v>0</v>
      </c>
      <c r="S13" s="20">
        <f t="shared" si="3"/>
        <v>11.5</v>
      </c>
      <c r="T13" s="20">
        <f t="shared" si="3"/>
        <v>0</v>
      </c>
      <c r="U13" s="20">
        <f t="shared" si="3"/>
        <v>0</v>
      </c>
      <c r="V13" s="20">
        <f t="shared" si="3"/>
        <v>0</v>
      </c>
    </row>
    <row r="14" spans="1:22" ht="11.25" customHeight="1" x14ac:dyDescent="0.2">
      <c r="A14" s="34"/>
      <c r="B14" s="21" t="s">
        <v>27</v>
      </c>
      <c r="C14" s="20">
        <f t="shared" si="0"/>
        <v>7.2</v>
      </c>
      <c r="D14" s="20">
        <f t="shared" si="1"/>
        <v>7.2</v>
      </c>
      <c r="E14" s="20"/>
      <c r="F14" s="20">
        <f t="shared" si="2"/>
        <v>0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20"/>
      <c r="R14" s="34"/>
      <c r="S14" s="20">
        <v>7.2</v>
      </c>
      <c r="T14" s="34"/>
      <c r="U14" s="34"/>
      <c r="V14" s="34"/>
    </row>
    <row r="15" spans="1:22" ht="11.25" customHeight="1" x14ac:dyDescent="0.2">
      <c r="A15" s="34"/>
      <c r="B15" s="21" t="s">
        <v>28</v>
      </c>
      <c r="C15" s="20">
        <f t="shared" ref="C15:V15" si="4">C14-C13</f>
        <v>-4.3</v>
      </c>
      <c r="D15" s="20">
        <f t="shared" si="4"/>
        <v>-4.3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-4.3</v>
      </c>
      <c r="T15" s="20">
        <f t="shared" si="4"/>
        <v>0</v>
      </c>
      <c r="U15" s="20">
        <f t="shared" si="4"/>
        <v>0</v>
      </c>
      <c r="V15" s="20">
        <f t="shared" si="4"/>
        <v>0</v>
      </c>
    </row>
    <row r="16" spans="1:22" ht="11.25" customHeight="1" x14ac:dyDescent="0.2">
      <c r="A16" s="34"/>
      <c r="B16" s="21" t="s">
        <v>29</v>
      </c>
      <c r="C16" s="9">
        <f>C14/C13*100</f>
        <v>62.608695652173921</v>
      </c>
      <c r="D16" s="9">
        <f>D14/D13*100</f>
        <v>62.608695652173921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>
        <f>S14/S13*100</f>
        <v>62.608695652173921</v>
      </c>
      <c r="T16" s="20"/>
      <c r="U16" s="20"/>
      <c r="V16" s="20"/>
    </row>
    <row r="17" spans="1:22" ht="34.5" customHeight="1" x14ac:dyDescent="0.2">
      <c r="A17" s="23" t="s">
        <v>246</v>
      </c>
      <c r="B17" s="16" t="s">
        <v>151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34"/>
    </row>
    <row r="18" spans="1:22" ht="12.75" customHeight="1" x14ac:dyDescent="0.2">
      <c r="A18" s="34"/>
      <c r="B18" s="21" t="s">
        <v>23</v>
      </c>
      <c r="C18" s="20">
        <f t="shared" ref="C18:C23" si="5">D18+U18+V18</f>
        <v>20.8</v>
      </c>
      <c r="D18" s="20">
        <f t="shared" ref="D18:D23" si="6">E18+F18+P18+Q18+R18+S18+T18</f>
        <v>20.8</v>
      </c>
      <c r="E18" s="20"/>
      <c r="F18" s="20">
        <f t="shared" ref="F18:F23" si="7">G18+H18+I18+J18+K18+L18+M18+N18+O18</f>
        <v>0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20">
        <v>20.8</v>
      </c>
      <c r="T18" s="34"/>
      <c r="U18" s="34"/>
      <c r="V18" s="34"/>
    </row>
    <row r="19" spans="1:22" ht="12.75" customHeight="1" x14ac:dyDescent="0.2">
      <c r="A19" s="34"/>
      <c r="B19" s="21" t="s">
        <v>24</v>
      </c>
      <c r="C19" s="20">
        <f t="shared" si="5"/>
        <v>0</v>
      </c>
      <c r="D19" s="20">
        <f t="shared" si="6"/>
        <v>0</v>
      </c>
      <c r="E19" s="20"/>
      <c r="F19" s="20">
        <f t="shared" si="7"/>
        <v>0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53"/>
      <c r="T19" s="34"/>
      <c r="U19" s="34"/>
      <c r="V19" s="34"/>
    </row>
    <row r="20" spans="1:22" ht="12.75" customHeight="1" x14ac:dyDescent="0.2">
      <c r="A20" s="34"/>
      <c r="B20" s="21" t="s">
        <v>25</v>
      </c>
      <c r="C20" s="20">
        <f t="shared" si="5"/>
        <v>0</v>
      </c>
      <c r="D20" s="20">
        <f t="shared" si="6"/>
        <v>0</v>
      </c>
      <c r="E20" s="20"/>
      <c r="F20" s="20">
        <f t="shared" si="7"/>
        <v>0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20"/>
      <c r="T20" s="34"/>
      <c r="U20" s="34"/>
      <c r="V20" s="34"/>
    </row>
    <row r="21" spans="1:22" ht="12.75" customHeight="1" x14ac:dyDescent="0.2">
      <c r="A21" s="34"/>
      <c r="B21" s="22" t="s">
        <v>38</v>
      </c>
      <c r="C21" s="20">
        <f t="shared" si="5"/>
        <v>0</v>
      </c>
      <c r="D21" s="20">
        <f t="shared" si="6"/>
        <v>0</v>
      </c>
      <c r="E21" s="20"/>
      <c r="F21" s="20">
        <f t="shared" si="7"/>
        <v>0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53"/>
      <c r="T21" s="34"/>
      <c r="U21" s="34"/>
      <c r="V21" s="34"/>
    </row>
    <row r="22" spans="1:22" ht="12.75" customHeight="1" x14ac:dyDescent="0.2">
      <c r="A22" s="34"/>
      <c r="B22" s="22" t="s">
        <v>26</v>
      </c>
      <c r="C22" s="20">
        <f t="shared" si="5"/>
        <v>20.8</v>
      </c>
      <c r="D22" s="20">
        <f t="shared" si="6"/>
        <v>20.8</v>
      </c>
      <c r="E22" s="20">
        <f>E18+E19+E20+E21</f>
        <v>0</v>
      </c>
      <c r="F22" s="20">
        <f t="shared" si="7"/>
        <v>0</v>
      </c>
      <c r="G22" s="20">
        <f t="shared" ref="G22:V22" si="8">G18+G19+G20+G21</f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20">
        <f t="shared" si="8"/>
        <v>0</v>
      </c>
      <c r="N22" s="20">
        <f t="shared" si="8"/>
        <v>0</v>
      </c>
      <c r="O22" s="20">
        <f t="shared" si="8"/>
        <v>0</v>
      </c>
      <c r="P22" s="20">
        <f t="shared" si="8"/>
        <v>0</v>
      </c>
      <c r="Q22" s="20">
        <f t="shared" si="8"/>
        <v>0</v>
      </c>
      <c r="R22" s="20">
        <f t="shared" si="8"/>
        <v>0</v>
      </c>
      <c r="S22" s="20">
        <f t="shared" si="8"/>
        <v>20.8</v>
      </c>
      <c r="T22" s="20">
        <f t="shared" si="8"/>
        <v>0</v>
      </c>
      <c r="U22" s="20">
        <f t="shared" si="8"/>
        <v>0</v>
      </c>
      <c r="V22" s="20">
        <f t="shared" si="8"/>
        <v>0</v>
      </c>
    </row>
    <row r="23" spans="1:22" ht="12.75" customHeight="1" x14ac:dyDescent="0.2">
      <c r="A23" s="34"/>
      <c r="B23" s="21" t="s">
        <v>27</v>
      </c>
      <c r="C23" s="20">
        <f t="shared" si="5"/>
        <v>19.2</v>
      </c>
      <c r="D23" s="20">
        <f t="shared" si="6"/>
        <v>19.2</v>
      </c>
      <c r="E23" s="20"/>
      <c r="F23" s="20">
        <f t="shared" si="7"/>
        <v>0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20">
        <v>19.2</v>
      </c>
      <c r="T23" s="34"/>
      <c r="U23" s="34"/>
      <c r="V23" s="34"/>
    </row>
    <row r="24" spans="1:22" ht="12.75" customHeight="1" x14ac:dyDescent="0.2">
      <c r="A24" s="34"/>
      <c r="B24" s="21" t="s">
        <v>28</v>
      </c>
      <c r="C24" s="20">
        <f t="shared" ref="C24:V24" si="9">C23-C22</f>
        <v>-1.6000000000000014</v>
      </c>
      <c r="D24" s="20">
        <f t="shared" si="9"/>
        <v>-1.6000000000000014</v>
      </c>
      <c r="E24" s="20">
        <f t="shared" si="9"/>
        <v>0</v>
      </c>
      <c r="F24" s="20">
        <f t="shared" si="9"/>
        <v>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0</v>
      </c>
      <c r="P24" s="20">
        <f t="shared" si="9"/>
        <v>0</v>
      </c>
      <c r="Q24" s="20">
        <f t="shared" si="9"/>
        <v>0</v>
      </c>
      <c r="R24" s="20">
        <f t="shared" si="9"/>
        <v>0</v>
      </c>
      <c r="S24" s="20">
        <f t="shared" si="9"/>
        <v>-1.6000000000000014</v>
      </c>
      <c r="T24" s="20">
        <f t="shared" si="9"/>
        <v>0</v>
      </c>
      <c r="U24" s="20">
        <f t="shared" si="9"/>
        <v>0</v>
      </c>
      <c r="V24" s="20">
        <f t="shared" si="9"/>
        <v>0</v>
      </c>
    </row>
    <row r="25" spans="1:22" ht="12.75" customHeight="1" x14ac:dyDescent="0.2">
      <c r="A25" s="34"/>
      <c r="B25" s="21" t="s">
        <v>29</v>
      </c>
      <c r="C25" s="20">
        <f>C23/C22*100</f>
        <v>92.307692307692307</v>
      </c>
      <c r="D25" s="20">
        <f>D23/D22*100</f>
        <v>92.307692307692307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>
        <f>S23/S22*100</f>
        <v>92.307692307692307</v>
      </c>
      <c r="T25" s="20"/>
      <c r="U25" s="20"/>
      <c r="V25" s="20"/>
    </row>
    <row r="26" spans="1:22" ht="23.25" customHeight="1" x14ac:dyDescent="0.2">
      <c r="A26" s="23" t="s">
        <v>247</v>
      </c>
      <c r="B26" s="16" t="s">
        <v>152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34"/>
    </row>
    <row r="27" spans="1:22" ht="13.5" customHeight="1" x14ac:dyDescent="0.2">
      <c r="A27" s="34"/>
      <c r="B27" s="21" t="s">
        <v>23</v>
      </c>
      <c r="C27" s="20">
        <f t="shared" ref="C27:C32" si="10">D27+U27+V27</f>
        <v>1.1000000000000001</v>
      </c>
      <c r="D27" s="20">
        <f t="shared" ref="D27:D32" si="11">E27+F27+P27+Q27+R27+S27+T27</f>
        <v>1.1000000000000001</v>
      </c>
      <c r="E27" s="20"/>
      <c r="F27" s="20">
        <f t="shared" ref="F27:F32" si="12">G27+H27+I27+J27+K27+L27+M27+N27+O27</f>
        <v>0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20"/>
      <c r="T27" s="34">
        <v>1.1000000000000001</v>
      </c>
      <c r="U27" s="34"/>
      <c r="V27" s="34"/>
    </row>
    <row r="28" spans="1:22" ht="13.5" customHeight="1" x14ac:dyDescent="0.2">
      <c r="A28" s="34"/>
      <c r="B28" s="21" t="s">
        <v>24</v>
      </c>
      <c r="C28" s="20">
        <f t="shared" si="10"/>
        <v>0</v>
      </c>
      <c r="D28" s="20">
        <f t="shared" si="11"/>
        <v>0</v>
      </c>
      <c r="E28" s="20"/>
      <c r="F28" s="20">
        <f t="shared" si="12"/>
        <v>0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53"/>
      <c r="T28" s="34"/>
      <c r="U28" s="34"/>
      <c r="V28" s="34"/>
    </row>
    <row r="29" spans="1:22" ht="13.5" customHeight="1" x14ac:dyDescent="0.2">
      <c r="A29" s="34"/>
      <c r="B29" s="21" t="s">
        <v>25</v>
      </c>
      <c r="C29" s="20">
        <f t="shared" si="10"/>
        <v>0</v>
      </c>
      <c r="D29" s="20">
        <f t="shared" si="11"/>
        <v>0</v>
      </c>
      <c r="E29" s="20"/>
      <c r="F29" s="20">
        <f t="shared" si="12"/>
        <v>0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20"/>
      <c r="T29" s="34"/>
      <c r="U29" s="34"/>
      <c r="V29" s="34"/>
    </row>
    <row r="30" spans="1:22" ht="13.5" customHeight="1" x14ac:dyDescent="0.2">
      <c r="A30" s="34"/>
      <c r="B30" s="22" t="s">
        <v>38</v>
      </c>
      <c r="C30" s="20">
        <f t="shared" si="10"/>
        <v>0</v>
      </c>
      <c r="D30" s="20">
        <f t="shared" si="11"/>
        <v>0</v>
      </c>
      <c r="E30" s="20"/>
      <c r="F30" s="20">
        <f t="shared" si="12"/>
        <v>0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20"/>
      <c r="T30" s="34"/>
      <c r="U30" s="34"/>
      <c r="V30" s="34"/>
    </row>
    <row r="31" spans="1:22" ht="13.5" customHeight="1" x14ac:dyDescent="0.2">
      <c r="A31" s="34"/>
      <c r="B31" s="22" t="s">
        <v>26</v>
      </c>
      <c r="C31" s="20">
        <f t="shared" si="10"/>
        <v>1.1000000000000001</v>
      </c>
      <c r="D31" s="20">
        <f t="shared" si="11"/>
        <v>1.1000000000000001</v>
      </c>
      <c r="E31" s="20">
        <f>E27+E28+E29+E30</f>
        <v>0</v>
      </c>
      <c r="F31" s="20">
        <f t="shared" si="12"/>
        <v>0</v>
      </c>
      <c r="G31" s="20">
        <f t="shared" ref="G31:V31" si="13">G27+G28+G29+G30</f>
        <v>0</v>
      </c>
      <c r="H31" s="20">
        <f t="shared" si="13"/>
        <v>0</v>
      </c>
      <c r="I31" s="20">
        <f t="shared" si="13"/>
        <v>0</v>
      </c>
      <c r="J31" s="20">
        <f t="shared" si="13"/>
        <v>0</v>
      </c>
      <c r="K31" s="20">
        <f t="shared" si="13"/>
        <v>0</v>
      </c>
      <c r="L31" s="20">
        <f t="shared" si="13"/>
        <v>0</v>
      </c>
      <c r="M31" s="20">
        <f t="shared" si="13"/>
        <v>0</v>
      </c>
      <c r="N31" s="20">
        <f t="shared" si="13"/>
        <v>0</v>
      </c>
      <c r="O31" s="20">
        <f t="shared" si="13"/>
        <v>0</v>
      </c>
      <c r="P31" s="20">
        <f t="shared" si="13"/>
        <v>0</v>
      </c>
      <c r="Q31" s="20">
        <f t="shared" si="13"/>
        <v>0</v>
      </c>
      <c r="R31" s="20">
        <f t="shared" si="13"/>
        <v>0</v>
      </c>
      <c r="S31" s="20">
        <f t="shared" si="13"/>
        <v>0</v>
      </c>
      <c r="T31" s="20">
        <f t="shared" si="13"/>
        <v>1.1000000000000001</v>
      </c>
      <c r="U31" s="20">
        <f t="shared" si="13"/>
        <v>0</v>
      </c>
      <c r="V31" s="20">
        <f t="shared" si="13"/>
        <v>0</v>
      </c>
    </row>
    <row r="32" spans="1:22" ht="13.5" customHeight="1" x14ac:dyDescent="0.2">
      <c r="A32" s="34"/>
      <c r="B32" s="21" t="s">
        <v>27</v>
      </c>
      <c r="C32" s="20">
        <f t="shared" si="10"/>
        <v>0</v>
      </c>
      <c r="D32" s="20">
        <f t="shared" si="11"/>
        <v>0</v>
      </c>
      <c r="E32" s="20"/>
      <c r="F32" s="20">
        <f t="shared" si="12"/>
        <v>0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20"/>
      <c r="T32" s="34"/>
      <c r="U32" s="34"/>
      <c r="V32" s="34"/>
    </row>
    <row r="33" spans="1:22" ht="13.5" customHeight="1" x14ac:dyDescent="0.2">
      <c r="A33" s="34"/>
      <c r="B33" s="21" t="s">
        <v>28</v>
      </c>
      <c r="C33" s="20">
        <f t="shared" ref="C33:V33" si="14">C32-C31</f>
        <v>-1.1000000000000001</v>
      </c>
      <c r="D33" s="20">
        <f t="shared" si="14"/>
        <v>-1.1000000000000001</v>
      </c>
      <c r="E33" s="20">
        <f t="shared" si="14"/>
        <v>0</v>
      </c>
      <c r="F33" s="20">
        <f t="shared" si="14"/>
        <v>0</v>
      </c>
      <c r="G33" s="20">
        <f t="shared" si="14"/>
        <v>0</v>
      </c>
      <c r="H33" s="20">
        <f t="shared" si="14"/>
        <v>0</v>
      </c>
      <c r="I33" s="20">
        <f t="shared" si="14"/>
        <v>0</v>
      </c>
      <c r="J33" s="20">
        <f t="shared" si="14"/>
        <v>0</v>
      </c>
      <c r="K33" s="20">
        <f t="shared" si="14"/>
        <v>0</v>
      </c>
      <c r="L33" s="20">
        <f t="shared" si="14"/>
        <v>0</v>
      </c>
      <c r="M33" s="20">
        <f t="shared" si="14"/>
        <v>0</v>
      </c>
      <c r="N33" s="20">
        <f t="shared" si="14"/>
        <v>0</v>
      </c>
      <c r="O33" s="20">
        <f t="shared" si="14"/>
        <v>0</v>
      </c>
      <c r="P33" s="20">
        <f t="shared" si="14"/>
        <v>0</v>
      </c>
      <c r="Q33" s="20">
        <f t="shared" si="14"/>
        <v>0</v>
      </c>
      <c r="R33" s="20">
        <f t="shared" si="14"/>
        <v>0</v>
      </c>
      <c r="S33" s="20">
        <f t="shared" si="14"/>
        <v>0</v>
      </c>
      <c r="T33" s="20">
        <f t="shared" si="14"/>
        <v>-1.1000000000000001</v>
      </c>
      <c r="U33" s="20">
        <f t="shared" si="14"/>
        <v>0</v>
      </c>
      <c r="V33" s="20">
        <f t="shared" si="14"/>
        <v>0</v>
      </c>
    </row>
    <row r="34" spans="1:22" ht="13.5" customHeight="1" x14ac:dyDescent="0.2">
      <c r="A34" s="34"/>
      <c r="B34" s="21" t="s">
        <v>29</v>
      </c>
      <c r="C34" s="20">
        <f>C32/C31*100</f>
        <v>0</v>
      </c>
      <c r="D34" s="20">
        <f>D32/D31*100</f>
        <v>0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>
        <f>T32/T31*100</f>
        <v>0</v>
      </c>
      <c r="U34" s="20"/>
      <c r="V34" s="20"/>
    </row>
  </sheetData>
  <mergeCells count="16"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  <mergeCell ref="A2:A6"/>
    <mergeCell ref="B2:B6"/>
    <mergeCell ref="C2:C5"/>
    <mergeCell ref="D2:T2"/>
    <mergeCell ref="U2:U5"/>
    <mergeCell ref="G4:O4"/>
  </mergeCells>
  <pageMargins left="0.17" right="0.2" top="0.17" bottom="0.16" header="0.17" footer="0.16"/>
  <pageSetup paperSize="9" orientation="landscape" verticalDpi="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V34"/>
  <sheetViews>
    <sheetView showZeros="0" zoomScale="110" zoomScaleNormal="110" workbookViewId="0">
      <pane ySplit="6" topLeftCell="A13" activePane="bottomLeft" state="frozen"/>
      <selection activeCell="C35" sqref="C35"/>
      <selection pane="bottomLeft" activeCell="C35" sqref="C35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9" width="4.140625" style="19" customWidth="1"/>
    <col min="20" max="20" width="5.7109375" style="19" customWidth="1"/>
    <col min="21" max="22" width="4.42578125" style="19" customWidth="1"/>
    <col min="23" max="16384" width="9.140625" style="18"/>
  </cols>
  <sheetData>
    <row r="1" spans="1:22" ht="12.75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59</v>
      </c>
    </row>
    <row r="2" spans="1:22" ht="12.7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</row>
    <row r="3" spans="1:22" ht="13.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</row>
    <row r="4" spans="1:22" ht="11.25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</row>
    <row r="5" spans="1:22" ht="111" customHeight="1" x14ac:dyDescent="0.2">
      <c r="A5" s="110"/>
      <c r="B5" s="110"/>
      <c r="C5" s="111"/>
      <c r="D5" s="111"/>
      <c r="E5" s="111"/>
      <c r="F5" s="111"/>
      <c r="G5" s="35" t="s">
        <v>3</v>
      </c>
      <c r="H5" s="35" t="s">
        <v>4</v>
      </c>
      <c r="I5" s="35" t="s">
        <v>5</v>
      </c>
      <c r="J5" s="35" t="s">
        <v>6</v>
      </c>
      <c r="K5" s="35" t="s">
        <v>7</v>
      </c>
      <c r="L5" s="35" t="s">
        <v>8</v>
      </c>
      <c r="M5" s="35" t="s">
        <v>9</v>
      </c>
      <c r="N5" s="35" t="s">
        <v>52</v>
      </c>
      <c r="O5" s="35" t="s">
        <v>10</v>
      </c>
      <c r="P5" s="111"/>
      <c r="Q5" s="111"/>
      <c r="R5" s="111"/>
      <c r="S5" s="111"/>
      <c r="T5" s="111"/>
      <c r="U5" s="111"/>
      <c r="V5" s="111"/>
    </row>
    <row r="6" spans="1:22" x14ac:dyDescent="0.2">
      <c r="A6" s="110"/>
      <c r="B6" s="110"/>
      <c r="C6" s="34">
        <v>1</v>
      </c>
      <c r="D6" s="34">
        <v>2</v>
      </c>
      <c r="E6" s="34">
        <v>21</v>
      </c>
      <c r="F6" s="34">
        <v>22</v>
      </c>
      <c r="G6" s="34">
        <v>221</v>
      </c>
      <c r="H6" s="34">
        <v>222</v>
      </c>
      <c r="I6" s="34">
        <v>223</v>
      </c>
      <c r="J6" s="34">
        <v>224</v>
      </c>
      <c r="K6" s="34">
        <v>225</v>
      </c>
      <c r="L6" s="34">
        <v>226</v>
      </c>
      <c r="M6" s="34">
        <v>227</v>
      </c>
      <c r="N6" s="34">
        <v>228</v>
      </c>
      <c r="O6" s="34">
        <v>229</v>
      </c>
      <c r="P6" s="34">
        <v>23</v>
      </c>
      <c r="Q6" s="34">
        <v>24</v>
      </c>
      <c r="R6" s="34">
        <v>25</v>
      </c>
      <c r="S6" s="34">
        <v>26</v>
      </c>
      <c r="T6" s="34">
        <v>27</v>
      </c>
      <c r="U6" s="34">
        <v>28</v>
      </c>
      <c r="V6" s="34">
        <v>29</v>
      </c>
    </row>
    <row r="7" spans="1:22" ht="12.75" customHeight="1" x14ac:dyDescent="0.2">
      <c r="A7" s="34">
        <v>1</v>
      </c>
      <c r="B7" s="34">
        <v>2</v>
      </c>
      <c r="C7" s="34">
        <v>4</v>
      </c>
      <c r="D7" s="34">
        <v>5</v>
      </c>
      <c r="E7" s="34">
        <v>6</v>
      </c>
      <c r="F7" s="34">
        <v>7</v>
      </c>
      <c r="G7" s="34">
        <v>8</v>
      </c>
      <c r="H7" s="34">
        <v>9</v>
      </c>
      <c r="I7" s="34">
        <v>10</v>
      </c>
      <c r="J7" s="34">
        <v>11</v>
      </c>
      <c r="K7" s="34">
        <v>12</v>
      </c>
      <c r="L7" s="34">
        <v>13</v>
      </c>
      <c r="M7" s="34">
        <v>14</v>
      </c>
      <c r="N7" s="34">
        <v>15</v>
      </c>
      <c r="O7" s="34">
        <v>16</v>
      </c>
      <c r="P7" s="34">
        <v>17</v>
      </c>
      <c r="Q7" s="34">
        <v>18</v>
      </c>
      <c r="R7" s="34">
        <v>19</v>
      </c>
      <c r="S7" s="34">
        <v>20</v>
      </c>
      <c r="T7" s="34">
        <v>21</v>
      </c>
      <c r="U7" s="34">
        <v>22</v>
      </c>
      <c r="V7" s="34">
        <v>23</v>
      </c>
    </row>
    <row r="8" spans="1:22" ht="34.5" customHeight="1" x14ac:dyDescent="0.2">
      <c r="A8" s="23" t="s">
        <v>248</v>
      </c>
      <c r="B8" s="16" t="s">
        <v>54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34"/>
    </row>
    <row r="9" spans="1:22" ht="12.75" customHeight="1" x14ac:dyDescent="0.2">
      <c r="A9" s="34"/>
      <c r="B9" s="21" t="s">
        <v>23</v>
      </c>
      <c r="C9" s="20">
        <f t="shared" ref="C9:C14" si="0">D9+U9+V9</f>
        <v>3</v>
      </c>
      <c r="D9" s="20">
        <f t="shared" ref="D9:D14" si="1">E9+F9+P9+Q9+R9+S9+T9</f>
        <v>3</v>
      </c>
      <c r="E9" s="20"/>
      <c r="F9" s="20">
        <f t="shared" ref="F9:F14" si="2">G9+H9+I9+J9+K9+L9+M9+N9+O9</f>
        <v>0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20"/>
      <c r="T9" s="20">
        <v>3</v>
      </c>
      <c r="U9" s="34"/>
      <c r="V9" s="34"/>
    </row>
    <row r="10" spans="1:22" ht="12.75" customHeight="1" x14ac:dyDescent="0.2">
      <c r="A10" s="34"/>
      <c r="B10" s="21" t="s">
        <v>24</v>
      </c>
      <c r="C10" s="20">
        <f t="shared" si="0"/>
        <v>0</v>
      </c>
      <c r="D10" s="20">
        <f t="shared" si="1"/>
        <v>0</v>
      </c>
      <c r="E10" s="20"/>
      <c r="F10" s="20">
        <f t="shared" si="2"/>
        <v>0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1:22" ht="12.75" customHeight="1" x14ac:dyDescent="0.2">
      <c r="A11" s="34"/>
      <c r="B11" s="21" t="s">
        <v>25</v>
      </c>
      <c r="C11" s="20">
        <f t="shared" si="0"/>
        <v>0</v>
      </c>
      <c r="D11" s="20">
        <f t="shared" si="1"/>
        <v>0</v>
      </c>
      <c r="E11" s="20"/>
      <c r="F11" s="20">
        <f t="shared" si="2"/>
        <v>0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20">
        <v>3</v>
      </c>
      <c r="R11" s="34"/>
      <c r="S11" s="20"/>
      <c r="T11" s="20">
        <v>-3</v>
      </c>
      <c r="U11" s="34"/>
      <c r="V11" s="34"/>
    </row>
    <row r="12" spans="1:22" ht="12.75" customHeight="1" x14ac:dyDescent="0.2">
      <c r="A12" s="34"/>
      <c r="B12" s="22" t="s">
        <v>38</v>
      </c>
      <c r="C12" s="20">
        <f t="shared" si="0"/>
        <v>0</v>
      </c>
      <c r="D12" s="20">
        <f t="shared" si="1"/>
        <v>0</v>
      </c>
      <c r="E12" s="20"/>
      <c r="F12" s="20">
        <f t="shared" si="2"/>
        <v>0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20"/>
      <c r="T12" s="34"/>
      <c r="U12" s="34"/>
      <c r="V12" s="34"/>
    </row>
    <row r="13" spans="1:22" ht="12.75" customHeight="1" x14ac:dyDescent="0.2">
      <c r="A13" s="34"/>
      <c r="B13" s="22" t="s">
        <v>26</v>
      </c>
      <c r="C13" s="20">
        <f t="shared" si="0"/>
        <v>3</v>
      </c>
      <c r="D13" s="20">
        <f t="shared" si="1"/>
        <v>3</v>
      </c>
      <c r="E13" s="20">
        <f>E9+E10+E11+E12</f>
        <v>0</v>
      </c>
      <c r="F13" s="20">
        <f t="shared" si="2"/>
        <v>0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0</v>
      </c>
      <c r="Q13" s="20">
        <f t="shared" si="3"/>
        <v>3</v>
      </c>
      <c r="R13" s="20">
        <f t="shared" si="3"/>
        <v>0</v>
      </c>
      <c r="S13" s="20">
        <f t="shared" si="3"/>
        <v>0</v>
      </c>
      <c r="T13" s="20">
        <f t="shared" si="3"/>
        <v>0</v>
      </c>
      <c r="U13" s="20">
        <f t="shared" si="3"/>
        <v>0</v>
      </c>
      <c r="V13" s="20">
        <f t="shared" si="3"/>
        <v>0</v>
      </c>
    </row>
    <row r="14" spans="1:22" ht="12.75" customHeight="1" x14ac:dyDescent="0.2">
      <c r="A14" s="34"/>
      <c r="B14" s="21" t="s">
        <v>27</v>
      </c>
      <c r="C14" s="20">
        <f t="shared" si="0"/>
        <v>2.5</v>
      </c>
      <c r="D14" s="20">
        <f t="shared" si="1"/>
        <v>2.5</v>
      </c>
      <c r="E14" s="20"/>
      <c r="F14" s="20">
        <f t="shared" si="2"/>
        <v>0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>
        <v>2.5</v>
      </c>
      <c r="R14" s="34"/>
      <c r="S14" s="20"/>
      <c r="T14" s="34"/>
      <c r="U14" s="34"/>
      <c r="V14" s="34"/>
    </row>
    <row r="15" spans="1:22" ht="12.75" customHeight="1" x14ac:dyDescent="0.2">
      <c r="A15" s="34"/>
      <c r="B15" s="21" t="s">
        <v>28</v>
      </c>
      <c r="C15" s="20">
        <f>C14-C13</f>
        <v>-0.5</v>
      </c>
      <c r="D15" s="20">
        <f>D14-D13</f>
        <v>-0.5</v>
      </c>
      <c r="E15" s="20">
        <f t="shared" ref="E15:V15" si="4">E14-E13</f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-0.5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</row>
    <row r="16" spans="1:22" ht="12.75" customHeight="1" x14ac:dyDescent="0.2">
      <c r="A16" s="34"/>
      <c r="B16" s="21" t="s">
        <v>29</v>
      </c>
      <c r="C16" s="20">
        <f>C14/C13*100</f>
        <v>83.333333333333343</v>
      </c>
      <c r="D16" s="20">
        <f>D14/D13*100</f>
        <v>83.333333333333343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>
        <f>Q14/Q13*100</f>
        <v>83.333333333333343</v>
      </c>
      <c r="R16" s="20"/>
      <c r="S16" s="20"/>
      <c r="T16" s="20"/>
      <c r="U16" s="20"/>
      <c r="V16" s="20"/>
    </row>
    <row r="17" spans="1:22" ht="20.25" customHeight="1" x14ac:dyDescent="0.2">
      <c r="A17" s="23" t="s">
        <v>249</v>
      </c>
      <c r="B17" s="16" t="s">
        <v>153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34"/>
    </row>
    <row r="18" spans="1:22" ht="12.75" customHeight="1" x14ac:dyDescent="0.2">
      <c r="A18" s="34"/>
      <c r="B18" s="21" t="s">
        <v>23</v>
      </c>
      <c r="C18" s="20">
        <f t="shared" ref="C18:C23" si="5">D18+U18+V18</f>
        <v>5</v>
      </c>
      <c r="D18" s="20">
        <f t="shared" ref="D18:D23" si="6">E18+F18+P18+Q18+R18+S18+T18</f>
        <v>5</v>
      </c>
      <c r="E18" s="20"/>
      <c r="F18" s="20">
        <f t="shared" ref="F18:F23" si="7">G18+H18+I18+J18+K18+L18+M18+N18+O18</f>
        <v>0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20">
        <v>5</v>
      </c>
      <c r="T18" s="34"/>
      <c r="U18" s="34"/>
      <c r="V18" s="34"/>
    </row>
    <row r="19" spans="1:22" ht="12.75" customHeight="1" x14ac:dyDescent="0.2">
      <c r="A19" s="34"/>
      <c r="B19" s="21" t="s">
        <v>24</v>
      </c>
      <c r="C19" s="20">
        <f t="shared" si="5"/>
        <v>0</v>
      </c>
      <c r="D19" s="20">
        <f t="shared" si="6"/>
        <v>0</v>
      </c>
      <c r="E19" s="20"/>
      <c r="F19" s="20">
        <f t="shared" si="7"/>
        <v>0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53"/>
      <c r="T19" s="34"/>
      <c r="U19" s="34"/>
      <c r="V19" s="34"/>
    </row>
    <row r="20" spans="1:22" ht="12.75" customHeight="1" x14ac:dyDescent="0.2">
      <c r="A20" s="34"/>
      <c r="B20" s="21" t="s">
        <v>25</v>
      </c>
      <c r="C20" s="20">
        <f t="shared" si="5"/>
        <v>0</v>
      </c>
      <c r="D20" s="20">
        <f t="shared" si="6"/>
        <v>0</v>
      </c>
      <c r="E20" s="20"/>
      <c r="F20" s="20">
        <f t="shared" si="7"/>
        <v>0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53"/>
      <c r="T20" s="34"/>
      <c r="U20" s="34"/>
      <c r="V20" s="34"/>
    </row>
    <row r="21" spans="1:22" ht="12.75" customHeight="1" x14ac:dyDescent="0.2">
      <c r="A21" s="34"/>
      <c r="B21" s="22" t="s">
        <v>38</v>
      </c>
      <c r="C21" s="20">
        <f t="shared" si="5"/>
        <v>0</v>
      </c>
      <c r="D21" s="20">
        <f t="shared" si="6"/>
        <v>0</v>
      </c>
      <c r="E21" s="20"/>
      <c r="F21" s="20">
        <f t="shared" si="7"/>
        <v>0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53"/>
      <c r="T21" s="34"/>
      <c r="U21" s="34"/>
      <c r="V21" s="34"/>
    </row>
    <row r="22" spans="1:22" ht="12.75" customHeight="1" x14ac:dyDescent="0.2">
      <c r="A22" s="34"/>
      <c r="B22" s="22" t="s">
        <v>26</v>
      </c>
      <c r="C22" s="20">
        <f t="shared" si="5"/>
        <v>5</v>
      </c>
      <c r="D22" s="20">
        <f t="shared" si="6"/>
        <v>5</v>
      </c>
      <c r="E22" s="20">
        <f>E18+E19+E20+E21</f>
        <v>0</v>
      </c>
      <c r="F22" s="20">
        <f t="shared" si="7"/>
        <v>0</v>
      </c>
      <c r="G22" s="20">
        <f t="shared" ref="G22:V22" si="8">G18+G19+G20+G21</f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20">
        <f t="shared" si="8"/>
        <v>0</v>
      </c>
      <c r="N22" s="20">
        <f t="shared" si="8"/>
        <v>0</v>
      </c>
      <c r="O22" s="20">
        <f t="shared" si="8"/>
        <v>0</v>
      </c>
      <c r="P22" s="20">
        <f t="shared" si="8"/>
        <v>0</v>
      </c>
      <c r="Q22" s="20">
        <f t="shared" si="8"/>
        <v>0</v>
      </c>
      <c r="R22" s="20">
        <f t="shared" si="8"/>
        <v>0</v>
      </c>
      <c r="S22" s="20">
        <f t="shared" si="8"/>
        <v>5</v>
      </c>
      <c r="T22" s="20">
        <f t="shared" si="8"/>
        <v>0</v>
      </c>
      <c r="U22" s="20">
        <f t="shared" si="8"/>
        <v>0</v>
      </c>
      <c r="V22" s="20">
        <f t="shared" si="8"/>
        <v>0</v>
      </c>
    </row>
    <row r="23" spans="1:22" ht="12.75" customHeight="1" x14ac:dyDescent="0.2">
      <c r="A23" s="34"/>
      <c r="B23" s="21" t="s">
        <v>27</v>
      </c>
      <c r="C23" s="20">
        <f t="shared" si="5"/>
        <v>0</v>
      </c>
      <c r="D23" s="20">
        <f t="shared" si="6"/>
        <v>0</v>
      </c>
      <c r="E23" s="20"/>
      <c r="F23" s="20">
        <f t="shared" si="7"/>
        <v>0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20"/>
      <c r="T23" s="34"/>
      <c r="U23" s="34"/>
      <c r="V23" s="34"/>
    </row>
    <row r="24" spans="1:22" ht="12.75" customHeight="1" x14ac:dyDescent="0.2">
      <c r="A24" s="34"/>
      <c r="B24" s="21" t="s">
        <v>28</v>
      </c>
      <c r="C24" s="20">
        <f t="shared" ref="C24:V24" si="9">C23-C22</f>
        <v>-5</v>
      </c>
      <c r="D24" s="20">
        <f t="shared" si="9"/>
        <v>-5</v>
      </c>
      <c r="E24" s="20">
        <f t="shared" si="9"/>
        <v>0</v>
      </c>
      <c r="F24" s="20">
        <f t="shared" si="9"/>
        <v>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0</v>
      </c>
      <c r="P24" s="20">
        <f t="shared" si="9"/>
        <v>0</v>
      </c>
      <c r="Q24" s="20">
        <f t="shared" si="9"/>
        <v>0</v>
      </c>
      <c r="R24" s="20">
        <f t="shared" si="9"/>
        <v>0</v>
      </c>
      <c r="S24" s="20">
        <f t="shared" si="9"/>
        <v>-5</v>
      </c>
      <c r="T24" s="20">
        <f t="shared" si="9"/>
        <v>0</v>
      </c>
      <c r="U24" s="20">
        <f t="shared" si="9"/>
        <v>0</v>
      </c>
      <c r="V24" s="20">
        <f t="shared" si="9"/>
        <v>0</v>
      </c>
    </row>
    <row r="25" spans="1:22" ht="12.75" customHeight="1" x14ac:dyDescent="0.2">
      <c r="A25" s="34"/>
      <c r="B25" s="21" t="s">
        <v>29</v>
      </c>
      <c r="C25" s="20">
        <f>C23/C22*100</f>
        <v>0</v>
      </c>
      <c r="D25" s="20">
        <f>D23/D22*100</f>
        <v>0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>
        <f>S23/S22*100</f>
        <v>0</v>
      </c>
      <c r="T25" s="20"/>
      <c r="U25" s="20"/>
      <c r="V25" s="20"/>
    </row>
    <row r="26" spans="1:22" ht="26.25" customHeight="1" x14ac:dyDescent="0.2">
      <c r="A26" s="23" t="s">
        <v>250</v>
      </c>
      <c r="B26" s="16" t="s">
        <v>154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34"/>
    </row>
    <row r="27" spans="1:22" ht="12.75" customHeight="1" x14ac:dyDescent="0.2">
      <c r="A27" s="34"/>
      <c r="B27" s="21" t="s">
        <v>23</v>
      </c>
      <c r="C27" s="20">
        <f t="shared" ref="C27:C32" si="10">D27+U27+V27</f>
        <v>0</v>
      </c>
      <c r="D27" s="20">
        <f t="shared" ref="D27:D32" si="11">E27+F27+P27+Q27+R27+S27+T27</f>
        <v>0</v>
      </c>
      <c r="E27" s="20"/>
      <c r="F27" s="20">
        <f t="shared" ref="F27:F32" si="12">G27+H27+I27+J27+K27+L27+M27+N27+O27</f>
        <v>0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20"/>
      <c r="T27" s="20"/>
      <c r="U27" s="34"/>
      <c r="V27" s="34"/>
    </row>
    <row r="28" spans="1:22" ht="12.75" customHeight="1" x14ac:dyDescent="0.2">
      <c r="A28" s="34"/>
      <c r="B28" s="21" t="s">
        <v>24</v>
      </c>
      <c r="C28" s="20">
        <f t="shared" si="10"/>
        <v>0</v>
      </c>
      <c r="D28" s="20">
        <f t="shared" si="11"/>
        <v>0</v>
      </c>
      <c r="E28" s="20"/>
      <c r="F28" s="20">
        <f t="shared" si="12"/>
        <v>0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</row>
    <row r="29" spans="1:22" ht="12.75" customHeight="1" x14ac:dyDescent="0.2">
      <c r="A29" s="34"/>
      <c r="B29" s="21" t="s">
        <v>25</v>
      </c>
      <c r="C29" s="20">
        <f t="shared" si="10"/>
        <v>0</v>
      </c>
      <c r="D29" s="20">
        <f t="shared" si="11"/>
        <v>0</v>
      </c>
      <c r="E29" s="20"/>
      <c r="F29" s="20">
        <f t="shared" si="12"/>
        <v>0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20"/>
      <c r="U29" s="34"/>
      <c r="V29" s="34"/>
    </row>
    <row r="30" spans="1:22" ht="12.75" customHeight="1" x14ac:dyDescent="0.2">
      <c r="A30" s="34"/>
      <c r="B30" s="22" t="s">
        <v>38</v>
      </c>
      <c r="C30" s="20">
        <f t="shared" si="10"/>
        <v>2</v>
      </c>
      <c r="D30" s="20">
        <f t="shared" si="11"/>
        <v>2</v>
      </c>
      <c r="E30" s="20"/>
      <c r="F30" s="20">
        <f t="shared" si="12"/>
        <v>0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20">
        <v>2</v>
      </c>
      <c r="T30" s="34"/>
      <c r="U30" s="34"/>
      <c r="V30" s="34"/>
    </row>
    <row r="31" spans="1:22" ht="12.75" customHeight="1" x14ac:dyDescent="0.2">
      <c r="A31" s="34"/>
      <c r="B31" s="22" t="s">
        <v>26</v>
      </c>
      <c r="C31" s="20">
        <f t="shared" si="10"/>
        <v>2</v>
      </c>
      <c r="D31" s="20">
        <f t="shared" si="11"/>
        <v>2</v>
      </c>
      <c r="E31" s="20">
        <f>E27+E28+E29+E30</f>
        <v>0</v>
      </c>
      <c r="F31" s="20">
        <f t="shared" si="12"/>
        <v>0</v>
      </c>
      <c r="G31" s="20">
        <f t="shared" ref="G31:V31" si="13">G27+G28+G29+G30</f>
        <v>0</v>
      </c>
      <c r="H31" s="20">
        <f t="shared" si="13"/>
        <v>0</v>
      </c>
      <c r="I31" s="20">
        <f t="shared" si="13"/>
        <v>0</v>
      </c>
      <c r="J31" s="20">
        <f t="shared" si="13"/>
        <v>0</v>
      </c>
      <c r="K31" s="20">
        <f t="shared" si="13"/>
        <v>0</v>
      </c>
      <c r="L31" s="20">
        <f t="shared" si="13"/>
        <v>0</v>
      </c>
      <c r="M31" s="20">
        <f t="shared" si="13"/>
        <v>0</v>
      </c>
      <c r="N31" s="20">
        <f t="shared" si="13"/>
        <v>0</v>
      </c>
      <c r="O31" s="20">
        <f t="shared" si="13"/>
        <v>0</v>
      </c>
      <c r="P31" s="20">
        <f t="shared" si="13"/>
        <v>0</v>
      </c>
      <c r="Q31" s="20">
        <f t="shared" si="13"/>
        <v>0</v>
      </c>
      <c r="R31" s="20">
        <f t="shared" si="13"/>
        <v>0</v>
      </c>
      <c r="S31" s="20">
        <f t="shared" si="13"/>
        <v>2</v>
      </c>
      <c r="T31" s="20">
        <f t="shared" si="13"/>
        <v>0</v>
      </c>
      <c r="U31" s="20">
        <f t="shared" si="13"/>
        <v>0</v>
      </c>
      <c r="V31" s="20">
        <f t="shared" si="13"/>
        <v>0</v>
      </c>
    </row>
    <row r="32" spans="1:22" ht="12.75" customHeight="1" x14ac:dyDescent="0.2">
      <c r="A32" s="34"/>
      <c r="B32" s="21" t="s">
        <v>27</v>
      </c>
      <c r="C32" s="20">
        <f t="shared" si="10"/>
        <v>0.2</v>
      </c>
      <c r="D32" s="20">
        <f t="shared" si="11"/>
        <v>0.2</v>
      </c>
      <c r="E32" s="20"/>
      <c r="F32" s="20">
        <f t="shared" si="12"/>
        <v>0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20">
        <v>0.2</v>
      </c>
      <c r="T32" s="34"/>
      <c r="U32" s="34"/>
      <c r="V32" s="34"/>
    </row>
    <row r="33" spans="1:22" ht="12.75" customHeight="1" x14ac:dyDescent="0.2">
      <c r="A33" s="34"/>
      <c r="B33" s="21" t="s">
        <v>28</v>
      </c>
      <c r="C33" s="20">
        <f t="shared" ref="C33:V33" si="14">C32-C31</f>
        <v>-1.8</v>
      </c>
      <c r="D33" s="20">
        <f t="shared" si="14"/>
        <v>-1.8</v>
      </c>
      <c r="E33" s="20">
        <f t="shared" si="14"/>
        <v>0</v>
      </c>
      <c r="F33" s="20">
        <f t="shared" si="14"/>
        <v>0</v>
      </c>
      <c r="G33" s="20">
        <f t="shared" si="14"/>
        <v>0</v>
      </c>
      <c r="H33" s="20">
        <f t="shared" si="14"/>
        <v>0</v>
      </c>
      <c r="I33" s="20">
        <f t="shared" si="14"/>
        <v>0</v>
      </c>
      <c r="J33" s="20">
        <f t="shared" si="14"/>
        <v>0</v>
      </c>
      <c r="K33" s="20">
        <f t="shared" si="14"/>
        <v>0</v>
      </c>
      <c r="L33" s="20">
        <f t="shared" si="14"/>
        <v>0</v>
      </c>
      <c r="M33" s="20">
        <f t="shared" si="14"/>
        <v>0</v>
      </c>
      <c r="N33" s="20">
        <f t="shared" si="14"/>
        <v>0</v>
      </c>
      <c r="O33" s="20">
        <f t="shared" si="14"/>
        <v>0</v>
      </c>
      <c r="P33" s="20">
        <f t="shared" si="14"/>
        <v>0</v>
      </c>
      <c r="Q33" s="20">
        <f t="shared" si="14"/>
        <v>0</v>
      </c>
      <c r="R33" s="20">
        <f t="shared" si="14"/>
        <v>0</v>
      </c>
      <c r="S33" s="20">
        <f t="shared" si="14"/>
        <v>-1.8</v>
      </c>
      <c r="T33" s="20">
        <f t="shared" si="14"/>
        <v>0</v>
      </c>
      <c r="U33" s="20">
        <f t="shared" si="14"/>
        <v>0</v>
      </c>
      <c r="V33" s="20">
        <f t="shared" si="14"/>
        <v>0</v>
      </c>
    </row>
    <row r="34" spans="1:22" ht="12.75" customHeight="1" x14ac:dyDescent="0.2">
      <c r="A34" s="34"/>
      <c r="B34" s="21" t="s">
        <v>29</v>
      </c>
      <c r="C34" s="20">
        <f>C32/C31*100</f>
        <v>10</v>
      </c>
      <c r="D34" s="20">
        <f>D32/D31*100</f>
        <v>10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>
        <f>S32/S31*100</f>
        <v>10</v>
      </c>
      <c r="T34" s="20"/>
      <c r="U34" s="20"/>
      <c r="V34" s="20"/>
    </row>
  </sheetData>
  <mergeCells count="16">
    <mergeCell ref="A2:A6"/>
    <mergeCell ref="D2:T2"/>
    <mergeCell ref="D3:D5"/>
    <mergeCell ref="E3:E5"/>
    <mergeCell ref="F4:F5"/>
    <mergeCell ref="P3:P5"/>
    <mergeCell ref="Q3:Q5"/>
    <mergeCell ref="R3:R5"/>
    <mergeCell ref="F3:O3"/>
    <mergeCell ref="G4:O4"/>
    <mergeCell ref="B2:B6"/>
    <mergeCell ref="C2:C5"/>
    <mergeCell ref="V2:V5"/>
    <mergeCell ref="S3:S5"/>
    <mergeCell ref="T3:T5"/>
    <mergeCell ref="U2:U5"/>
  </mergeCells>
  <phoneticPr fontId="1" type="noConversion"/>
  <pageMargins left="0.17" right="0.2" top="0.17" bottom="0.16" header="0.17" footer="0.16"/>
  <pageSetup paperSize="9" orientation="landscape" verticalDpi="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V34"/>
  <sheetViews>
    <sheetView showZeros="0" zoomScale="110" zoomScaleNormal="110" workbookViewId="0">
      <pane ySplit="6" topLeftCell="A16" activePane="bottomLeft" state="frozen"/>
      <selection activeCell="C35" sqref="C35"/>
      <selection pane="bottomLeft" activeCell="C35" sqref="C35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6" width="4.140625" style="19" customWidth="1"/>
    <col min="17" max="17" width="4.5703125" style="19" customWidth="1"/>
    <col min="18" max="19" width="4.140625" style="19" customWidth="1"/>
    <col min="20" max="20" width="4.7109375" style="19" customWidth="1"/>
    <col min="21" max="22" width="4.42578125" style="19" customWidth="1"/>
    <col min="23" max="16384" width="9.140625" style="18"/>
  </cols>
  <sheetData>
    <row r="1" spans="1:22" ht="12.75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60</v>
      </c>
    </row>
    <row r="2" spans="1:22" ht="12.7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</row>
    <row r="3" spans="1:22" ht="13.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</row>
    <row r="4" spans="1:22" ht="11.25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</row>
    <row r="5" spans="1:22" ht="111" customHeight="1" x14ac:dyDescent="0.2">
      <c r="A5" s="110"/>
      <c r="B5" s="110"/>
      <c r="C5" s="111"/>
      <c r="D5" s="111"/>
      <c r="E5" s="111"/>
      <c r="F5" s="111"/>
      <c r="G5" s="35" t="s">
        <v>3</v>
      </c>
      <c r="H5" s="35" t="s">
        <v>4</v>
      </c>
      <c r="I5" s="35" t="s">
        <v>5</v>
      </c>
      <c r="J5" s="35" t="s">
        <v>6</v>
      </c>
      <c r="K5" s="35" t="s">
        <v>7</v>
      </c>
      <c r="L5" s="35" t="s">
        <v>8</v>
      </c>
      <c r="M5" s="35" t="s">
        <v>9</v>
      </c>
      <c r="N5" s="35" t="s">
        <v>52</v>
      </c>
      <c r="O5" s="35" t="s">
        <v>10</v>
      </c>
      <c r="P5" s="111"/>
      <c r="Q5" s="111"/>
      <c r="R5" s="111"/>
      <c r="S5" s="111"/>
      <c r="T5" s="111"/>
      <c r="U5" s="111"/>
      <c r="V5" s="111"/>
    </row>
    <row r="6" spans="1:22" x14ac:dyDescent="0.2">
      <c r="A6" s="110"/>
      <c r="B6" s="110"/>
      <c r="C6" s="34">
        <v>1</v>
      </c>
      <c r="D6" s="34">
        <v>2</v>
      </c>
      <c r="E6" s="34">
        <v>21</v>
      </c>
      <c r="F6" s="34">
        <v>22</v>
      </c>
      <c r="G6" s="34">
        <v>221</v>
      </c>
      <c r="H6" s="34">
        <v>222</v>
      </c>
      <c r="I6" s="34">
        <v>223</v>
      </c>
      <c r="J6" s="34">
        <v>224</v>
      </c>
      <c r="K6" s="34">
        <v>225</v>
      </c>
      <c r="L6" s="34">
        <v>226</v>
      </c>
      <c r="M6" s="34">
        <v>227</v>
      </c>
      <c r="N6" s="34">
        <v>228</v>
      </c>
      <c r="O6" s="34">
        <v>229</v>
      </c>
      <c r="P6" s="34">
        <v>23</v>
      </c>
      <c r="Q6" s="34">
        <v>24</v>
      </c>
      <c r="R6" s="34">
        <v>25</v>
      </c>
      <c r="S6" s="34">
        <v>26</v>
      </c>
      <c r="T6" s="34">
        <v>27</v>
      </c>
      <c r="U6" s="34">
        <v>28</v>
      </c>
      <c r="V6" s="34">
        <v>29</v>
      </c>
    </row>
    <row r="7" spans="1:22" ht="12.75" customHeight="1" x14ac:dyDescent="0.2">
      <c r="A7" s="34">
        <v>1</v>
      </c>
      <c r="B7" s="34">
        <v>2</v>
      </c>
      <c r="C7" s="34">
        <v>4</v>
      </c>
      <c r="D7" s="34">
        <v>5</v>
      </c>
      <c r="E7" s="34">
        <v>6</v>
      </c>
      <c r="F7" s="34">
        <v>7</v>
      </c>
      <c r="G7" s="34">
        <v>8</v>
      </c>
      <c r="H7" s="34">
        <v>9</v>
      </c>
      <c r="I7" s="34">
        <v>10</v>
      </c>
      <c r="J7" s="34">
        <v>11</v>
      </c>
      <c r="K7" s="34">
        <v>12</v>
      </c>
      <c r="L7" s="34">
        <v>13</v>
      </c>
      <c r="M7" s="34">
        <v>14</v>
      </c>
      <c r="N7" s="34">
        <v>15</v>
      </c>
      <c r="O7" s="34">
        <v>16</v>
      </c>
      <c r="P7" s="34">
        <v>17</v>
      </c>
      <c r="Q7" s="34">
        <v>18</v>
      </c>
      <c r="R7" s="34">
        <v>19</v>
      </c>
      <c r="S7" s="34">
        <v>20</v>
      </c>
      <c r="T7" s="34">
        <v>21</v>
      </c>
      <c r="U7" s="34">
        <v>22</v>
      </c>
      <c r="V7" s="34">
        <v>23</v>
      </c>
    </row>
    <row r="8" spans="1:22" ht="24" customHeight="1" x14ac:dyDescent="0.2">
      <c r="A8" s="23" t="s">
        <v>251</v>
      </c>
      <c r="B8" s="16" t="s">
        <v>44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34"/>
    </row>
    <row r="9" spans="1:22" ht="12.75" customHeight="1" x14ac:dyDescent="0.2">
      <c r="A9" s="34"/>
      <c r="B9" s="21" t="s">
        <v>23</v>
      </c>
      <c r="C9" s="20">
        <f t="shared" ref="C9:C14" si="0">D9+U9+V9</f>
        <v>10</v>
      </c>
      <c r="D9" s="20">
        <f t="shared" ref="D9:D14" si="1">E9+F9+P9+Q9+R9+S9+T9</f>
        <v>10</v>
      </c>
      <c r="E9" s="20"/>
      <c r="F9" s="20">
        <f t="shared" ref="F9:F14" si="2">G9+H9+I9+J9+K9+L9+M9+N9+O9</f>
        <v>0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20">
        <v>10</v>
      </c>
      <c r="T9" s="36"/>
      <c r="U9" s="34"/>
      <c r="V9" s="34"/>
    </row>
    <row r="10" spans="1:22" ht="12.75" customHeight="1" x14ac:dyDescent="0.2">
      <c r="A10" s="34"/>
      <c r="B10" s="21" t="s">
        <v>24</v>
      </c>
      <c r="C10" s="20">
        <f t="shared" si="0"/>
        <v>0</v>
      </c>
      <c r="D10" s="20">
        <f t="shared" si="1"/>
        <v>0</v>
      </c>
      <c r="E10" s="20"/>
      <c r="F10" s="20">
        <f t="shared" si="2"/>
        <v>0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1:22" ht="12.75" customHeight="1" x14ac:dyDescent="0.2">
      <c r="A11" s="34"/>
      <c r="B11" s="21" t="s">
        <v>25</v>
      </c>
      <c r="C11" s="20">
        <f t="shared" si="0"/>
        <v>0</v>
      </c>
      <c r="D11" s="20">
        <f t="shared" si="1"/>
        <v>0</v>
      </c>
      <c r="E11" s="20"/>
      <c r="F11" s="20">
        <f t="shared" si="2"/>
        <v>0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20"/>
      <c r="T11" s="34"/>
      <c r="U11" s="34"/>
      <c r="V11" s="34"/>
    </row>
    <row r="12" spans="1:22" ht="12.75" customHeight="1" x14ac:dyDescent="0.2">
      <c r="A12" s="34"/>
      <c r="B12" s="22" t="s">
        <v>38</v>
      </c>
      <c r="C12" s="20">
        <f t="shared" si="0"/>
        <v>0</v>
      </c>
      <c r="D12" s="20">
        <f t="shared" si="1"/>
        <v>0</v>
      </c>
      <c r="E12" s="20"/>
      <c r="F12" s="20">
        <f t="shared" si="2"/>
        <v>0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20"/>
      <c r="U12" s="34"/>
      <c r="V12" s="34"/>
    </row>
    <row r="13" spans="1:22" ht="12.75" customHeight="1" x14ac:dyDescent="0.2">
      <c r="A13" s="34"/>
      <c r="B13" s="22" t="s">
        <v>26</v>
      </c>
      <c r="C13" s="20">
        <f t="shared" si="0"/>
        <v>10</v>
      </c>
      <c r="D13" s="20">
        <f t="shared" si="1"/>
        <v>10</v>
      </c>
      <c r="E13" s="20">
        <f>E9+E10+E11+E12</f>
        <v>0</v>
      </c>
      <c r="F13" s="20">
        <f t="shared" si="2"/>
        <v>0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0</v>
      </c>
      <c r="Q13" s="20">
        <f t="shared" si="3"/>
        <v>0</v>
      </c>
      <c r="R13" s="20">
        <f t="shared" si="3"/>
        <v>0</v>
      </c>
      <c r="S13" s="20">
        <f t="shared" si="3"/>
        <v>10</v>
      </c>
      <c r="T13" s="20">
        <f t="shared" si="3"/>
        <v>0</v>
      </c>
      <c r="U13" s="20">
        <f t="shared" si="3"/>
        <v>0</v>
      </c>
      <c r="V13" s="20">
        <f t="shared" si="3"/>
        <v>0</v>
      </c>
    </row>
    <row r="14" spans="1:22" ht="12.75" customHeight="1" x14ac:dyDescent="0.2">
      <c r="A14" s="34"/>
      <c r="B14" s="21" t="s">
        <v>27</v>
      </c>
      <c r="C14" s="20">
        <f t="shared" si="0"/>
        <v>6.8</v>
      </c>
      <c r="D14" s="20">
        <f t="shared" si="1"/>
        <v>6.8</v>
      </c>
      <c r="E14" s="20"/>
      <c r="F14" s="20">
        <f t="shared" si="2"/>
        <v>0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20">
        <v>6.8</v>
      </c>
      <c r="T14" s="34"/>
      <c r="U14" s="34"/>
      <c r="V14" s="34"/>
    </row>
    <row r="15" spans="1:22" ht="12.75" customHeight="1" x14ac:dyDescent="0.2">
      <c r="A15" s="34"/>
      <c r="B15" s="21" t="s">
        <v>28</v>
      </c>
      <c r="C15" s="20">
        <f t="shared" ref="C15:V15" si="4">C14-C13</f>
        <v>-3.2</v>
      </c>
      <c r="D15" s="20">
        <f t="shared" si="4"/>
        <v>-3.2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-3.2</v>
      </c>
      <c r="T15" s="20">
        <f t="shared" si="4"/>
        <v>0</v>
      </c>
      <c r="U15" s="20">
        <f t="shared" si="4"/>
        <v>0</v>
      </c>
      <c r="V15" s="20">
        <f t="shared" si="4"/>
        <v>0</v>
      </c>
    </row>
    <row r="16" spans="1:22" ht="12.75" customHeight="1" x14ac:dyDescent="0.2">
      <c r="A16" s="34"/>
      <c r="B16" s="21" t="s">
        <v>29</v>
      </c>
      <c r="C16" s="20">
        <f>C14/C13*100</f>
        <v>68</v>
      </c>
      <c r="D16" s="20">
        <f>D14/D13*100</f>
        <v>68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>
        <f>S14/S13*100</f>
        <v>68</v>
      </c>
      <c r="T16" s="20"/>
      <c r="U16" s="20"/>
      <c r="V16" s="20"/>
    </row>
    <row r="17" spans="1:22" ht="22.5" x14ac:dyDescent="0.2">
      <c r="A17" s="23" t="s">
        <v>252</v>
      </c>
      <c r="B17" s="16" t="s">
        <v>55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34"/>
    </row>
    <row r="18" spans="1:22" ht="12.75" customHeight="1" x14ac:dyDescent="0.2">
      <c r="A18" s="34"/>
      <c r="B18" s="21" t="s">
        <v>23</v>
      </c>
      <c r="C18" s="20">
        <f t="shared" ref="C18:C23" si="5">D18+U18+V18</f>
        <v>40</v>
      </c>
      <c r="D18" s="20">
        <f t="shared" ref="D18:D23" si="6">E18+F18+P18+Q18+R18+S18+T18</f>
        <v>40</v>
      </c>
      <c r="E18" s="20"/>
      <c r="F18" s="20">
        <f t="shared" ref="F18:F23" si="7">G18+H18+I18+J18+K18+L18+M18+N18+O18</f>
        <v>0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20">
        <v>40</v>
      </c>
      <c r="R18" s="34"/>
      <c r="S18" s="20"/>
      <c r="T18" s="34"/>
      <c r="U18" s="34"/>
      <c r="V18" s="34"/>
    </row>
    <row r="19" spans="1:22" ht="12.75" customHeight="1" x14ac:dyDescent="0.2">
      <c r="A19" s="34"/>
      <c r="B19" s="21" t="s">
        <v>24</v>
      </c>
      <c r="C19" s="20">
        <f t="shared" si="5"/>
        <v>0</v>
      </c>
      <c r="D19" s="20">
        <f t="shared" si="6"/>
        <v>0</v>
      </c>
      <c r="E19" s="20"/>
      <c r="F19" s="20">
        <f t="shared" si="7"/>
        <v>0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</row>
    <row r="20" spans="1:22" ht="12.75" customHeight="1" x14ac:dyDescent="0.2">
      <c r="A20" s="34"/>
      <c r="B20" s="21" t="s">
        <v>25</v>
      </c>
      <c r="C20" s="20">
        <f t="shared" si="5"/>
        <v>0</v>
      </c>
      <c r="D20" s="20">
        <f t="shared" si="6"/>
        <v>0</v>
      </c>
      <c r="E20" s="20"/>
      <c r="F20" s="20">
        <f t="shared" si="7"/>
        <v>0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20"/>
      <c r="T20" s="34"/>
      <c r="U20" s="34"/>
      <c r="V20" s="34"/>
    </row>
    <row r="21" spans="1:22" ht="12.75" customHeight="1" x14ac:dyDescent="0.2">
      <c r="A21" s="34"/>
      <c r="B21" s="22" t="s">
        <v>38</v>
      </c>
      <c r="C21" s="20">
        <f t="shared" si="5"/>
        <v>0</v>
      </c>
      <c r="D21" s="20">
        <f t="shared" si="6"/>
        <v>0</v>
      </c>
      <c r="E21" s="20"/>
      <c r="F21" s="20">
        <f t="shared" si="7"/>
        <v>0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</row>
    <row r="22" spans="1:22" ht="12.75" customHeight="1" x14ac:dyDescent="0.2">
      <c r="A22" s="34"/>
      <c r="B22" s="22" t="s">
        <v>26</v>
      </c>
      <c r="C22" s="20">
        <f t="shared" si="5"/>
        <v>40</v>
      </c>
      <c r="D22" s="20">
        <f t="shared" si="6"/>
        <v>40</v>
      </c>
      <c r="E22" s="20">
        <f>E18+E19+E20+E21</f>
        <v>0</v>
      </c>
      <c r="F22" s="20">
        <f t="shared" si="7"/>
        <v>0</v>
      </c>
      <c r="G22" s="20">
        <f t="shared" ref="G22:V22" si="8">G18+G19+G20+G21</f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20">
        <f t="shared" si="8"/>
        <v>0</v>
      </c>
      <c r="N22" s="20">
        <f t="shared" si="8"/>
        <v>0</v>
      </c>
      <c r="O22" s="20">
        <f t="shared" si="8"/>
        <v>0</v>
      </c>
      <c r="P22" s="20">
        <f t="shared" si="8"/>
        <v>0</v>
      </c>
      <c r="Q22" s="20">
        <f t="shared" si="8"/>
        <v>40</v>
      </c>
      <c r="R22" s="20">
        <f t="shared" si="8"/>
        <v>0</v>
      </c>
      <c r="S22" s="20">
        <f t="shared" si="8"/>
        <v>0</v>
      </c>
      <c r="T22" s="20">
        <f t="shared" si="8"/>
        <v>0</v>
      </c>
      <c r="U22" s="20">
        <f t="shared" si="8"/>
        <v>0</v>
      </c>
      <c r="V22" s="20">
        <f t="shared" si="8"/>
        <v>0</v>
      </c>
    </row>
    <row r="23" spans="1:22" ht="12.75" customHeight="1" x14ac:dyDescent="0.2">
      <c r="A23" s="34"/>
      <c r="B23" s="21" t="s">
        <v>27</v>
      </c>
      <c r="C23" s="20">
        <f t="shared" si="5"/>
        <v>32.4</v>
      </c>
      <c r="D23" s="20">
        <f t="shared" si="6"/>
        <v>32.4</v>
      </c>
      <c r="E23" s="20"/>
      <c r="F23" s="20">
        <f t="shared" si="7"/>
        <v>0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>
        <v>32.4</v>
      </c>
      <c r="R23" s="34"/>
      <c r="S23" s="20"/>
      <c r="T23" s="34"/>
      <c r="U23" s="34"/>
      <c r="V23" s="34"/>
    </row>
    <row r="24" spans="1:22" ht="12.75" customHeight="1" x14ac:dyDescent="0.2">
      <c r="A24" s="34"/>
      <c r="B24" s="21" t="s">
        <v>28</v>
      </c>
      <c r="C24" s="20">
        <f t="shared" ref="C24:V24" si="9">C23-C22</f>
        <v>-7.6000000000000014</v>
      </c>
      <c r="D24" s="20">
        <f t="shared" si="9"/>
        <v>-7.6000000000000014</v>
      </c>
      <c r="E24" s="20">
        <f t="shared" si="9"/>
        <v>0</v>
      </c>
      <c r="F24" s="20">
        <f t="shared" si="9"/>
        <v>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0</v>
      </c>
      <c r="P24" s="20">
        <f t="shared" si="9"/>
        <v>0</v>
      </c>
      <c r="Q24" s="20">
        <f t="shared" si="9"/>
        <v>-7.6000000000000014</v>
      </c>
      <c r="R24" s="20">
        <f t="shared" si="9"/>
        <v>0</v>
      </c>
      <c r="S24" s="20">
        <f t="shared" si="9"/>
        <v>0</v>
      </c>
      <c r="T24" s="20">
        <f t="shared" si="9"/>
        <v>0</v>
      </c>
      <c r="U24" s="20">
        <f t="shared" si="9"/>
        <v>0</v>
      </c>
      <c r="V24" s="20">
        <f t="shared" si="9"/>
        <v>0</v>
      </c>
    </row>
    <row r="25" spans="1:22" ht="12.75" customHeight="1" x14ac:dyDescent="0.2">
      <c r="A25" s="34"/>
      <c r="B25" s="21" t="s">
        <v>29</v>
      </c>
      <c r="C25" s="20">
        <f>C23/C22*100</f>
        <v>81</v>
      </c>
      <c r="D25" s="20">
        <f>D23/D22*100</f>
        <v>81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>
        <f>Q23/Q22*100</f>
        <v>81</v>
      </c>
      <c r="R25" s="20"/>
      <c r="S25" s="20"/>
      <c r="T25" s="20"/>
      <c r="U25" s="20"/>
      <c r="V25" s="20"/>
    </row>
    <row r="26" spans="1:22" ht="26.25" customHeight="1" x14ac:dyDescent="0.2">
      <c r="A26" s="23" t="s">
        <v>253</v>
      </c>
      <c r="B26" s="16" t="s">
        <v>46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34"/>
    </row>
    <row r="27" spans="1:22" ht="12.75" customHeight="1" x14ac:dyDescent="0.2">
      <c r="A27" s="34"/>
      <c r="B27" s="21" t="s">
        <v>23</v>
      </c>
      <c r="C27" s="20">
        <f t="shared" ref="C27:C32" si="10">D27+U27+V27</f>
        <v>124</v>
      </c>
      <c r="D27" s="20">
        <f t="shared" ref="D27:D32" si="11">E27+F27+P27+Q27+R27+S27+T27</f>
        <v>124</v>
      </c>
      <c r="E27" s="20"/>
      <c r="F27" s="20">
        <f t="shared" ref="F27:F32" si="12">G27+H27+I27+J27+K27+L27+M27+N27+O27</f>
        <v>0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v>124</v>
      </c>
      <c r="T27" s="20"/>
      <c r="U27" s="20"/>
      <c r="V27" s="20"/>
    </row>
    <row r="28" spans="1:22" ht="12.75" customHeight="1" x14ac:dyDescent="0.2">
      <c r="A28" s="34"/>
      <c r="B28" s="21" t="s">
        <v>24</v>
      </c>
      <c r="C28" s="20">
        <f t="shared" si="10"/>
        <v>0</v>
      </c>
      <c r="D28" s="20">
        <f t="shared" si="11"/>
        <v>0</v>
      </c>
      <c r="E28" s="20"/>
      <c r="F28" s="20">
        <f t="shared" si="12"/>
        <v>0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ht="12.75" customHeight="1" x14ac:dyDescent="0.2">
      <c r="A29" s="34"/>
      <c r="B29" s="21" t="s">
        <v>25</v>
      </c>
      <c r="C29" s="20">
        <f t="shared" si="10"/>
        <v>0</v>
      </c>
      <c r="D29" s="20">
        <f t="shared" si="11"/>
        <v>0</v>
      </c>
      <c r="E29" s="20"/>
      <c r="F29" s="20">
        <f t="shared" si="12"/>
        <v>0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ht="12.75" customHeight="1" x14ac:dyDescent="0.2">
      <c r="A30" s="34"/>
      <c r="B30" s="22" t="s">
        <v>38</v>
      </c>
      <c r="C30" s="20">
        <f t="shared" si="10"/>
        <v>0</v>
      </c>
      <c r="D30" s="20">
        <f t="shared" si="11"/>
        <v>0</v>
      </c>
      <c r="E30" s="20"/>
      <c r="F30" s="20">
        <f t="shared" si="12"/>
        <v>0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ht="12.75" customHeight="1" x14ac:dyDescent="0.2">
      <c r="A31" s="34"/>
      <c r="B31" s="22" t="s">
        <v>26</v>
      </c>
      <c r="C31" s="20">
        <f t="shared" si="10"/>
        <v>124</v>
      </c>
      <c r="D31" s="20">
        <f t="shared" si="11"/>
        <v>124</v>
      </c>
      <c r="E31" s="20">
        <f>E27+E28+E29+E30</f>
        <v>0</v>
      </c>
      <c r="F31" s="20">
        <f t="shared" si="12"/>
        <v>0</v>
      </c>
      <c r="G31" s="20">
        <f t="shared" ref="G31:V31" si="13">G27+G28+G29+G30</f>
        <v>0</v>
      </c>
      <c r="H31" s="20">
        <f t="shared" si="13"/>
        <v>0</v>
      </c>
      <c r="I31" s="20">
        <f t="shared" si="13"/>
        <v>0</v>
      </c>
      <c r="J31" s="20">
        <f t="shared" si="13"/>
        <v>0</v>
      </c>
      <c r="K31" s="20">
        <f t="shared" si="13"/>
        <v>0</v>
      </c>
      <c r="L31" s="20">
        <f t="shared" si="13"/>
        <v>0</v>
      </c>
      <c r="M31" s="20">
        <f t="shared" si="13"/>
        <v>0</v>
      </c>
      <c r="N31" s="20">
        <f t="shared" si="13"/>
        <v>0</v>
      </c>
      <c r="O31" s="20">
        <f t="shared" si="13"/>
        <v>0</v>
      </c>
      <c r="P31" s="20">
        <f t="shared" si="13"/>
        <v>0</v>
      </c>
      <c r="Q31" s="20">
        <f t="shared" si="13"/>
        <v>0</v>
      </c>
      <c r="R31" s="20">
        <f t="shared" si="13"/>
        <v>0</v>
      </c>
      <c r="S31" s="20">
        <f t="shared" si="13"/>
        <v>124</v>
      </c>
      <c r="T31" s="20">
        <f t="shared" si="13"/>
        <v>0</v>
      </c>
      <c r="U31" s="20">
        <f t="shared" si="13"/>
        <v>0</v>
      </c>
      <c r="V31" s="20">
        <f t="shared" si="13"/>
        <v>0</v>
      </c>
    </row>
    <row r="32" spans="1:22" ht="12.75" customHeight="1" x14ac:dyDescent="0.2">
      <c r="A32" s="34"/>
      <c r="B32" s="21" t="s">
        <v>27</v>
      </c>
      <c r="C32" s="20">
        <f t="shared" si="10"/>
        <v>98.3</v>
      </c>
      <c r="D32" s="20">
        <f t="shared" si="11"/>
        <v>98.3</v>
      </c>
      <c r="E32" s="20"/>
      <c r="F32" s="20">
        <f t="shared" si="12"/>
        <v>0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>
        <v>98.3</v>
      </c>
      <c r="T32" s="20"/>
      <c r="U32" s="20"/>
      <c r="V32" s="20"/>
    </row>
    <row r="33" spans="1:22" ht="12.75" customHeight="1" x14ac:dyDescent="0.2">
      <c r="A33" s="34"/>
      <c r="B33" s="21" t="s">
        <v>28</v>
      </c>
      <c r="C33" s="20">
        <f t="shared" ref="C33:V33" si="14">C32-C31</f>
        <v>-25.700000000000003</v>
      </c>
      <c r="D33" s="20">
        <f t="shared" si="14"/>
        <v>-25.700000000000003</v>
      </c>
      <c r="E33" s="20">
        <f t="shared" si="14"/>
        <v>0</v>
      </c>
      <c r="F33" s="20">
        <f t="shared" si="14"/>
        <v>0</v>
      </c>
      <c r="G33" s="20">
        <f t="shared" si="14"/>
        <v>0</v>
      </c>
      <c r="H33" s="20">
        <f t="shared" si="14"/>
        <v>0</v>
      </c>
      <c r="I33" s="20">
        <f t="shared" si="14"/>
        <v>0</v>
      </c>
      <c r="J33" s="20">
        <f t="shared" si="14"/>
        <v>0</v>
      </c>
      <c r="K33" s="20">
        <f t="shared" si="14"/>
        <v>0</v>
      </c>
      <c r="L33" s="20">
        <f t="shared" si="14"/>
        <v>0</v>
      </c>
      <c r="M33" s="20">
        <f t="shared" si="14"/>
        <v>0</v>
      </c>
      <c r="N33" s="20">
        <f t="shared" si="14"/>
        <v>0</v>
      </c>
      <c r="O33" s="20">
        <f t="shared" si="14"/>
        <v>0</v>
      </c>
      <c r="P33" s="20">
        <f t="shared" si="14"/>
        <v>0</v>
      </c>
      <c r="Q33" s="20">
        <f t="shared" si="14"/>
        <v>0</v>
      </c>
      <c r="R33" s="20">
        <f t="shared" si="14"/>
        <v>0</v>
      </c>
      <c r="S33" s="20">
        <f t="shared" si="14"/>
        <v>-25.700000000000003</v>
      </c>
      <c r="T33" s="20">
        <f t="shared" si="14"/>
        <v>0</v>
      </c>
      <c r="U33" s="20">
        <f t="shared" si="14"/>
        <v>0</v>
      </c>
      <c r="V33" s="20">
        <f t="shared" si="14"/>
        <v>0</v>
      </c>
    </row>
    <row r="34" spans="1:22" ht="12.75" customHeight="1" x14ac:dyDescent="0.2">
      <c r="A34" s="34"/>
      <c r="B34" s="21" t="s">
        <v>29</v>
      </c>
      <c r="C34" s="20">
        <f>C32/C31*100</f>
        <v>79.274193548387089</v>
      </c>
      <c r="D34" s="20">
        <f>D32/D31*100</f>
        <v>79.274193548387089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9"/>
      <c r="R34" s="20"/>
      <c r="S34" s="20">
        <f>S32/S31*100</f>
        <v>79.274193548387089</v>
      </c>
      <c r="T34" s="20"/>
      <c r="U34" s="9"/>
      <c r="V34" s="20"/>
    </row>
  </sheetData>
  <mergeCells count="16">
    <mergeCell ref="A2:A6"/>
    <mergeCell ref="B2:B6"/>
    <mergeCell ref="C2:C5"/>
    <mergeCell ref="D2:T2"/>
    <mergeCell ref="U2:U5"/>
    <mergeCell ref="G4:O4"/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</mergeCells>
  <pageMargins left="0.17" right="0.2" top="0.17" bottom="0.16" header="0.17" footer="0.16"/>
  <pageSetup paperSize="9" orientation="landscape" verticalDpi="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V34"/>
  <sheetViews>
    <sheetView showZeros="0" zoomScale="110" zoomScaleNormal="110" workbookViewId="0">
      <pane ySplit="6" topLeftCell="A19" activePane="bottomLeft" state="frozen"/>
      <selection activeCell="C35" sqref="C35"/>
      <selection pane="bottomLeft" activeCell="C23" sqref="C23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9" width="4.140625" style="19" customWidth="1"/>
    <col min="20" max="20" width="5.7109375" style="19" customWidth="1"/>
    <col min="21" max="22" width="4.42578125" style="19" customWidth="1"/>
    <col min="23" max="16384" width="9.140625" style="18"/>
  </cols>
  <sheetData>
    <row r="1" spans="1:22" ht="12.75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61</v>
      </c>
    </row>
    <row r="2" spans="1:22" ht="12.7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</row>
    <row r="3" spans="1:22" ht="13.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</row>
    <row r="4" spans="1:22" ht="11.25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</row>
    <row r="5" spans="1:22" ht="111" customHeight="1" x14ac:dyDescent="0.2">
      <c r="A5" s="110"/>
      <c r="B5" s="110"/>
      <c r="C5" s="111"/>
      <c r="D5" s="111"/>
      <c r="E5" s="111"/>
      <c r="F5" s="111"/>
      <c r="G5" s="35" t="s">
        <v>3</v>
      </c>
      <c r="H5" s="35" t="s">
        <v>4</v>
      </c>
      <c r="I5" s="35" t="s">
        <v>5</v>
      </c>
      <c r="J5" s="35" t="s">
        <v>6</v>
      </c>
      <c r="K5" s="35" t="s">
        <v>7</v>
      </c>
      <c r="L5" s="35" t="s">
        <v>8</v>
      </c>
      <c r="M5" s="35" t="s">
        <v>9</v>
      </c>
      <c r="N5" s="35" t="s">
        <v>52</v>
      </c>
      <c r="O5" s="35" t="s">
        <v>10</v>
      </c>
      <c r="P5" s="111"/>
      <c r="Q5" s="111"/>
      <c r="R5" s="111"/>
      <c r="S5" s="111"/>
      <c r="T5" s="111"/>
      <c r="U5" s="111"/>
      <c r="V5" s="111"/>
    </row>
    <row r="6" spans="1:22" x14ac:dyDescent="0.2">
      <c r="A6" s="110"/>
      <c r="B6" s="110"/>
      <c r="C6" s="34">
        <v>1</v>
      </c>
      <c r="D6" s="34">
        <v>2</v>
      </c>
      <c r="E6" s="34">
        <v>21</v>
      </c>
      <c r="F6" s="34">
        <v>22</v>
      </c>
      <c r="G6" s="34">
        <v>221</v>
      </c>
      <c r="H6" s="34">
        <v>222</v>
      </c>
      <c r="I6" s="34">
        <v>223</v>
      </c>
      <c r="J6" s="34">
        <v>224</v>
      </c>
      <c r="K6" s="34">
        <v>225</v>
      </c>
      <c r="L6" s="34">
        <v>226</v>
      </c>
      <c r="M6" s="34">
        <v>227</v>
      </c>
      <c r="N6" s="34">
        <v>228</v>
      </c>
      <c r="O6" s="34">
        <v>229</v>
      </c>
      <c r="P6" s="34">
        <v>23</v>
      </c>
      <c r="Q6" s="34">
        <v>24</v>
      </c>
      <c r="R6" s="34">
        <v>25</v>
      </c>
      <c r="S6" s="34">
        <v>26</v>
      </c>
      <c r="T6" s="34">
        <v>27</v>
      </c>
      <c r="U6" s="34">
        <v>28</v>
      </c>
      <c r="V6" s="34">
        <v>29</v>
      </c>
    </row>
    <row r="7" spans="1:22" ht="11.25" customHeight="1" x14ac:dyDescent="0.2">
      <c r="A7" s="34">
        <v>1</v>
      </c>
      <c r="B7" s="34">
        <v>2</v>
      </c>
      <c r="C7" s="34">
        <v>4</v>
      </c>
      <c r="D7" s="34">
        <v>5</v>
      </c>
      <c r="E7" s="34">
        <v>6</v>
      </c>
      <c r="F7" s="34">
        <v>7</v>
      </c>
      <c r="G7" s="34">
        <v>8</v>
      </c>
      <c r="H7" s="34">
        <v>9</v>
      </c>
      <c r="I7" s="34">
        <v>10</v>
      </c>
      <c r="J7" s="34">
        <v>11</v>
      </c>
      <c r="K7" s="34">
        <v>12</v>
      </c>
      <c r="L7" s="34">
        <v>13</v>
      </c>
      <c r="M7" s="34">
        <v>14</v>
      </c>
      <c r="N7" s="34">
        <v>15</v>
      </c>
      <c r="O7" s="34">
        <v>16</v>
      </c>
      <c r="P7" s="34">
        <v>17</v>
      </c>
      <c r="Q7" s="34">
        <v>18</v>
      </c>
      <c r="R7" s="34">
        <v>19</v>
      </c>
      <c r="S7" s="34">
        <v>20</v>
      </c>
      <c r="T7" s="34">
        <v>21</v>
      </c>
      <c r="U7" s="34">
        <v>22</v>
      </c>
      <c r="V7" s="34">
        <v>23</v>
      </c>
    </row>
    <row r="8" spans="1:22" ht="23.25" customHeight="1" x14ac:dyDescent="0.2">
      <c r="A8" s="23" t="s">
        <v>254</v>
      </c>
      <c r="B8" s="16" t="s">
        <v>257</v>
      </c>
      <c r="C8" s="20"/>
      <c r="D8" s="20"/>
      <c r="E8" s="20"/>
      <c r="F8" s="20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</row>
    <row r="9" spans="1:22" ht="12.75" customHeight="1" x14ac:dyDescent="0.2">
      <c r="A9" s="34"/>
      <c r="B9" s="21" t="s">
        <v>23</v>
      </c>
      <c r="C9" s="20">
        <f t="shared" ref="C9:C14" si="0">D9+U9+V9</f>
        <v>0</v>
      </c>
      <c r="D9" s="20">
        <f t="shared" ref="D9:D14" si="1">E9+F9+P9+Q9+R9+S9+T9</f>
        <v>0</v>
      </c>
      <c r="E9" s="20"/>
      <c r="F9" s="20">
        <f t="shared" ref="F9:F14" si="2">G9+H9+I9+J9+K9+L9+M9+N9+O9</f>
        <v>0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20"/>
      <c r="T9" s="20"/>
      <c r="U9" s="34"/>
      <c r="V9" s="34"/>
    </row>
    <row r="10" spans="1:22" ht="12.75" customHeight="1" x14ac:dyDescent="0.2">
      <c r="A10" s="34"/>
      <c r="B10" s="21" t="s">
        <v>24</v>
      </c>
      <c r="C10" s="20">
        <f t="shared" si="0"/>
        <v>0</v>
      </c>
      <c r="D10" s="20">
        <f t="shared" si="1"/>
        <v>0</v>
      </c>
      <c r="E10" s="20"/>
      <c r="F10" s="20">
        <f t="shared" si="2"/>
        <v>0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1:22" ht="12.75" customHeight="1" x14ac:dyDescent="0.2">
      <c r="A11" s="34"/>
      <c r="B11" s="21" t="s">
        <v>25</v>
      </c>
      <c r="C11" s="20">
        <f t="shared" si="0"/>
        <v>0</v>
      </c>
      <c r="D11" s="20">
        <f t="shared" si="1"/>
        <v>0</v>
      </c>
      <c r="E11" s="20"/>
      <c r="F11" s="20">
        <f t="shared" si="2"/>
        <v>0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20"/>
      <c r="T11" s="20"/>
      <c r="U11" s="34"/>
      <c r="V11" s="34"/>
    </row>
    <row r="12" spans="1:22" ht="12.75" customHeight="1" x14ac:dyDescent="0.2">
      <c r="A12" s="34"/>
      <c r="B12" s="22" t="s">
        <v>38</v>
      </c>
      <c r="C12" s="20">
        <f t="shared" si="0"/>
        <v>40</v>
      </c>
      <c r="D12" s="20">
        <f t="shared" si="1"/>
        <v>40</v>
      </c>
      <c r="E12" s="20"/>
      <c r="F12" s="20">
        <f t="shared" si="2"/>
        <v>0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20">
        <v>40</v>
      </c>
      <c r="T12" s="34"/>
      <c r="U12" s="34"/>
      <c r="V12" s="34"/>
    </row>
    <row r="13" spans="1:22" ht="12.75" customHeight="1" x14ac:dyDescent="0.2">
      <c r="A13" s="34"/>
      <c r="B13" s="22" t="s">
        <v>26</v>
      </c>
      <c r="C13" s="20">
        <f t="shared" si="0"/>
        <v>40</v>
      </c>
      <c r="D13" s="20">
        <f t="shared" si="1"/>
        <v>40</v>
      </c>
      <c r="E13" s="20">
        <f>E9+E10+E11+E12</f>
        <v>0</v>
      </c>
      <c r="F13" s="20">
        <f t="shared" si="2"/>
        <v>0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0</v>
      </c>
      <c r="Q13" s="20">
        <f t="shared" si="3"/>
        <v>0</v>
      </c>
      <c r="R13" s="20">
        <f t="shared" si="3"/>
        <v>0</v>
      </c>
      <c r="S13" s="20">
        <f t="shared" si="3"/>
        <v>40</v>
      </c>
      <c r="T13" s="20">
        <f t="shared" si="3"/>
        <v>0</v>
      </c>
      <c r="U13" s="20">
        <f t="shared" si="3"/>
        <v>0</v>
      </c>
      <c r="V13" s="20">
        <f t="shared" si="3"/>
        <v>0</v>
      </c>
    </row>
    <row r="14" spans="1:22" ht="12.75" customHeight="1" x14ac:dyDescent="0.2">
      <c r="A14" s="34"/>
      <c r="B14" s="21" t="s">
        <v>27</v>
      </c>
      <c r="C14" s="20">
        <f t="shared" si="0"/>
        <v>38</v>
      </c>
      <c r="D14" s="20">
        <f t="shared" si="1"/>
        <v>38</v>
      </c>
      <c r="E14" s="20"/>
      <c r="F14" s="20">
        <f t="shared" si="2"/>
        <v>0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20">
        <v>38</v>
      </c>
      <c r="T14" s="34"/>
      <c r="U14" s="34"/>
      <c r="V14" s="34"/>
    </row>
    <row r="15" spans="1:22" ht="12" customHeight="1" x14ac:dyDescent="0.2">
      <c r="A15" s="34"/>
      <c r="B15" s="21" t="s">
        <v>28</v>
      </c>
      <c r="C15" s="20">
        <f t="shared" ref="C15:V15" si="4">C14-C13</f>
        <v>-2</v>
      </c>
      <c r="D15" s="20">
        <f t="shared" si="4"/>
        <v>-2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-2</v>
      </c>
      <c r="T15" s="20">
        <f t="shared" si="4"/>
        <v>0</v>
      </c>
      <c r="U15" s="20">
        <f t="shared" si="4"/>
        <v>0</v>
      </c>
      <c r="V15" s="20">
        <f t="shared" si="4"/>
        <v>0</v>
      </c>
    </row>
    <row r="16" spans="1:22" ht="12" customHeight="1" x14ac:dyDescent="0.2">
      <c r="A16" s="34"/>
      <c r="B16" s="21" t="s">
        <v>29</v>
      </c>
      <c r="C16" s="20">
        <f>C14/C13*100</f>
        <v>95</v>
      </c>
      <c r="D16" s="20">
        <f>D14/D13*100</f>
        <v>95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>
        <f>S14/S13*100</f>
        <v>95</v>
      </c>
      <c r="T16" s="20"/>
      <c r="U16" s="20"/>
      <c r="V16" s="20"/>
    </row>
    <row r="17" spans="1:22" ht="25.5" customHeight="1" x14ac:dyDescent="0.2">
      <c r="A17" s="23" t="s">
        <v>255</v>
      </c>
      <c r="B17" s="16" t="s">
        <v>45</v>
      </c>
      <c r="C17" s="20"/>
      <c r="D17" s="20"/>
      <c r="E17" s="20"/>
      <c r="F17" s="20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</row>
    <row r="18" spans="1:22" ht="14.25" customHeight="1" x14ac:dyDescent="0.2">
      <c r="A18" s="34"/>
      <c r="B18" s="21" t="s">
        <v>23</v>
      </c>
      <c r="C18" s="20">
        <f t="shared" ref="C18:C23" si="5">D18+U18+V18</f>
        <v>32.700000000000003</v>
      </c>
      <c r="D18" s="20">
        <f t="shared" ref="D18:D23" si="6">E18+F18+P18+Q18+R18+S18+T18</f>
        <v>32.700000000000003</v>
      </c>
      <c r="E18" s="20"/>
      <c r="F18" s="20">
        <f t="shared" ref="F18:F23" si="7">G18+H18+I18+J18+K18+L18+M18+N18+O18</f>
        <v>0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20"/>
      <c r="R18" s="34"/>
      <c r="S18" s="20">
        <v>32.700000000000003</v>
      </c>
      <c r="T18" s="34"/>
      <c r="U18" s="34"/>
      <c r="V18" s="34"/>
    </row>
    <row r="19" spans="1:22" ht="14.25" customHeight="1" x14ac:dyDescent="0.2">
      <c r="A19" s="34"/>
      <c r="B19" s="21" t="s">
        <v>24</v>
      </c>
      <c r="C19" s="20">
        <f t="shared" si="5"/>
        <v>0</v>
      </c>
      <c r="D19" s="20">
        <f t="shared" si="6"/>
        <v>0</v>
      </c>
      <c r="E19" s="20"/>
      <c r="F19" s="20">
        <f t="shared" si="7"/>
        <v>0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</row>
    <row r="20" spans="1:22" ht="14.25" customHeight="1" x14ac:dyDescent="0.2">
      <c r="A20" s="34"/>
      <c r="B20" s="21" t="s">
        <v>25</v>
      </c>
      <c r="C20" s="20">
        <f t="shared" si="5"/>
        <v>0.1</v>
      </c>
      <c r="D20" s="20">
        <f t="shared" si="6"/>
        <v>0.1</v>
      </c>
      <c r="E20" s="20"/>
      <c r="F20" s="20">
        <f t="shared" si="7"/>
        <v>0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20"/>
      <c r="R20" s="20"/>
      <c r="S20" s="20">
        <v>0.1</v>
      </c>
      <c r="T20" s="34"/>
      <c r="U20" s="34"/>
      <c r="V20" s="34"/>
    </row>
    <row r="21" spans="1:22" ht="14.25" customHeight="1" x14ac:dyDescent="0.2">
      <c r="A21" s="34"/>
      <c r="B21" s="22" t="s">
        <v>38</v>
      </c>
      <c r="C21" s="20">
        <f t="shared" si="5"/>
        <v>0</v>
      </c>
      <c r="D21" s="20">
        <f t="shared" si="6"/>
        <v>0</v>
      </c>
      <c r="E21" s="20"/>
      <c r="F21" s="20">
        <f t="shared" si="7"/>
        <v>0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20"/>
      <c r="R21" s="34"/>
      <c r="S21" s="34"/>
      <c r="T21" s="34"/>
      <c r="U21" s="34"/>
      <c r="V21" s="34"/>
    </row>
    <row r="22" spans="1:22" ht="14.25" customHeight="1" x14ac:dyDescent="0.2">
      <c r="A22" s="34"/>
      <c r="B22" s="22" t="s">
        <v>26</v>
      </c>
      <c r="C22" s="20">
        <f t="shared" si="5"/>
        <v>32.800000000000004</v>
      </c>
      <c r="D22" s="20">
        <f t="shared" si="6"/>
        <v>32.800000000000004</v>
      </c>
      <c r="E22" s="20">
        <f>E18+E19+E20+E21</f>
        <v>0</v>
      </c>
      <c r="F22" s="20">
        <f t="shared" si="7"/>
        <v>0</v>
      </c>
      <c r="G22" s="20">
        <f t="shared" ref="G22:V22" si="8">G18+G19+G20+G21</f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20">
        <f t="shared" si="8"/>
        <v>0</v>
      </c>
      <c r="N22" s="20">
        <f t="shared" si="8"/>
        <v>0</v>
      </c>
      <c r="O22" s="20">
        <f t="shared" si="8"/>
        <v>0</v>
      </c>
      <c r="P22" s="20">
        <f t="shared" si="8"/>
        <v>0</v>
      </c>
      <c r="Q22" s="20">
        <f t="shared" si="8"/>
        <v>0</v>
      </c>
      <c r="R22" s="20">
        <f t="shared" si="8"/>
        <v>0</v>
      </c>
      <c r="S22" s="20">
        <f t="shared" si="8"/>
        <v>32.800000000000004</v>
      </c>
      <c r="T22" s="20">
        <f t="shared" si="8"/>
        <v>0</v>
      </c>
      <c r="U22" s="20">
        <f t="shared" si="8"/>
        <v>0</v>
      </c>
      <c r="V22" s="20">
        <f t="shared" si="8"/>
        <v>0</v>
      </c>
    </row>
    <row r="23" spans="1:22" ht="14.25" customHeight="1" x14ac:dyDescent="0.2">
      <c r="A23" s="34"/>
      <c r="B23" s="21" t="s">
        <v>27</v>
      </c>
      <c r="C23" s="20">
        <f t="shared" si="5"/>
        <v>24.1</v>
      </c>
      <c r="D23" s="20">
        <f t="shared" si="6"/>
        <v>24.1</v>
      </c>
      <c r="E23" s="20"/>
      <c r="F23" s="20">
        <f t="shared" si="7"/>
        <v>0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20"/>
      <c r="R23" s="34"/>
      <c r="S23" s="20">
        <v>24.1</v>
      </c>
      <c r="T23" s="34"/>
      <c r="U23" s="34"/>
      <c r="V23" s="34"/>
    </row>
    <row r="24" spans="1:22" ht="14.25" customHeight="1" x14ac:dyDescent="0.2">
      <c r="A24" s="34"/>
      <c r="B24" s="21" t="s">
        <v>28</v>
      </c>
      <c r="C24" s="20">
        <f t="shared" ref="C24:V24" si="9">C23-C22</f>
        <v>-8.7000000000000028</v>
      </c>
      <c r="D24" s="20">
        <f t="shared" si="9"/>
        <v>-8.7000000000000028</v>
      </c>
      <c r="E24" s="20">
        <f t="shared" si="9"/>
        <v>0</v>
      </c>
      <c r="F24" s="20">
        <f t="shared" si="9"/>
        <v>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0</v>
      </c>
      <c r="P24" s="20">
        <f t="shared" si="9"/>
        <v>0</v>
      </c>
      <c r="Q24" s="20">
        <f t="shared" si="9"/>
        <v>0</v>
      </c>
      <c r="R24" s="20">
        <f t="shared" si="9"/>
        <v>0</v>
      </c>
      <c r="S24" s="20">
        <f t="shared" si="9"/>
        <v>-8.7000000000000028</v>
      </c>
      <c r="T24" s="20">
        <f t="shared" si="9"/>
        <v>0</v>
      </c>
      <c r="U24" s="20">
        <f t="shared" si="9"/>
        <v>0</v>
      </c>
      <c r="V24" s="20">
        <f t="shared" si="9"/>
        <v>0</v>
      </c>
    </row>
    <row r="25" spans="1:22" ht="14.25" customHeight="1" x14ac:dyDescent="0.2">
      <c r="A25" s="34"/>
      <c r="B25" s="21" t="s">
        <v>29</v>
      </c>
      <c r="C25" s="20">
        <f>C23/C22*100</f>
        <v>73.475609756097555</v>
      </c>
      <c r="D25" s="20">
        <f>D23/D22*100</f>
        <v>73.475609756097555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>
        <f>S23/S22*100</f>
        <v>73.475609756097555</v>
      </c>
      <c r="T25" s="20"/>
      <c r="U25" s="20"/>
      <c r="V25" s="20"/>
    </row>
    <row r="26" spans="1:22" ht="25.5" customHeight="1" x14ac:dyDescent="0.2">
      <c r="A26" s="23" t="s">
        <v>256</v>
      </c>
      <c r="B26" s="16" t="s">
        <v>40</v>
      </c>
      <c r="C26" s="20"/>
      <c r="D26" s="20"/>
      <c r="E26" s="20"/>
      <c r="F26" s="20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spans="1:22" ht="13.5" customHeight="1" x14ac:dyDescent="0.2">
      <c r="A27" s="34"/>
      <c r="B27" s="21" t="s">
        <v>23</v>
      </c>
      <c r="C27" s="20">
        <f t="shared" ref="C27:C32" si="10">D27+U27+V27</f>
        <v>0</v>
      </c>
      <c r="D27" s="20">
        <f t="shared" ref="D27:D32" si="11">E27+F27+P27+Q27+R27+S27+T27</f>
        <v>0</v>
      </c>
      <c r="E27" s="20"/>
      <c r="F27" s="20">
        <f t="shared" ref="F27:F32" si="12">G27+H27+I27+J27+K27+L27+M27+N27+O27</f>
        <v>0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20"/>
      <c r="T27" s="20"/>
      <c r="U27" s="34"/>
      <c r="V27" s="34"/>
    </row>
    <row r="28" spans="1:22" ht="13.5" customHeight="1" x14ac:dyDescent="0.2">
      <c r="A28" s="34"/>
      <c r="B28" s="21" t="s">
        <v>24</v>
      </c>
      <c r="C28" s="20">
        <f t="shared" si="10"/>
        <v>32.9</v>
      </c>
      <c r="D28" s="20">
        <f t="shared" si="11"/>
        <v>32.9</v>
      </c>
      <c r="E28" s="20"/>
      <c r="F28" s="20">
        <f t="shared" si="12"/>
        <v>0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>
        <v>31.9</v>
      </c>
      <c r="T28" s="20">
        <v>1</v>
      </c>
      <c r="U28" s="34"/>
      <c r="V28" s="34"/>
    </row>
    <row r="29" spans="1:22" ht="13.5" customHeight="1" x14ac:dyDescent="0.2">
      <c r="A29" s="34"/>
      <c r="B29" s="21" t="s">
        <v>25</v>
      </c>
      <c r="C29" s="20">
        <f t="shared" si="10"/>
        <v>0</v>
      </c>
      <c r="D29" s="20">
        <f t="shared" si="11"/>
        <v>0</v>
      </c>
      <c r="E29" s="20"/>
      <c r="F29" s="20">
        <f t="shared" si="12"/>
        <v>0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20"/>
      <c r="U29" s="34"/>
      <c r="V29" s="34"/>
    </row>
    <row r="30" spans="1:22" ht="13.5" customHeight="1" x14ac:dyDescent="0.2">
      <c r="A30" s="34"/>
      <c r="B30" s="22" t="s">
        <v>38</v>
      </c>
      <c r="C30" s="20">
        <f t="shared" si="10"/>
        <v>0</v>
      </c>
      <c r="D30" s="20">
        <f t="shared" si="11"/>
        <v>0</v>
      </c>
      <c r="E30" s="20"/>
      <c r="F30" s="20">
        <f t="shared" si="12"/>
        <v>0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</row>
    <row r="31" spans="1:22" ht="13.5" customHeight="1" x14ac:dyDescent="0.2">
      <c r="A31" s="34"/>
      <c r="B31" s="22" t="s">
        <v>26</v>
      </c>
      <c r="C31" s="20">
        <f t="shared" si="10"/>
        <v>32.9</v>
      </c>
      <c r="D31" s="20">
        <f t="shared" si="11"/>
        <v>32.9</v>
      </c>
      <c r="E31" s="20">
        <f>E27+E28+E29+E30</f>
        <v>0</v>
      </c>
      <c r="F31" s="20">
        <f t="shared" si="12"/>
        <v>0</v>
      </c>
      <c r="G31" s="20">
        <f t="shared" ref="G31:V31" si="13">G27+G28+G29+G30</f>
        <v>0</v>
      </c>
      <c r="H31" s="20">
        <f t="shared" si="13"/>
        <v>0</v>
      </c>
      <c r="I31" s="20">
        <f t="shared" si="13"/>
        <v>0</v>
      </c>
      <c r="J31" s="20">
        <f t="shared" si="13"/>
        <v>0</v>
      </c>
      <c r="K31" s="20">
        <f t="shared" si="13"/>
        <v>0</v>
      </c>
      <c r="L31" s="20">
        <f t="shared" si="13"/>
        <v>0</v>
      </c>
      <c r="M31" s="20">
        <f t="shared" si="13"/>
        <v>0</v>
      </c>
      <c r="N31" s="20">
        <f t="shared" si="13"/>
        <v>0</v>
      </c>
      <c r="O31" s="20">
        <f t="shared" si="13"/>
        <v>0</v>
      </c>
      <c r="P31" s="20">
        <f t="shared" si="13"/>
        <v>0</v>
      </c>
      <c r="Q31" s="20">
        <f t="shared" si="13"/>
        <v>0</v>
      </c>
      <c r="R31" s="20">
        <f t="shared" si="13"/>
        <v>0</v>
      </c>
      <c r="S31" s="20">
        <f t="shared" si="13"/>
        <v>31.9</v>
      </c>
      <c r="T31" s="20">
        <f t="shared" si="13"/>
        <v>1</v>
      </c>
      <c r="U31" s="20">
        <f t="shared" si="13"/>
        <v>0</v>
      </c>
      <c r="V31" s="20">
        <f t="shared" si="13"/>
        <v>0</v>
      </c>
    </row>
    <row r="32" spans="1:22" ht="13.5" customHeight="1" x14ac:dyDescent="0.2">
      <c r="A32" s="34"/>
      <c r="B32" s="21" t="s">
        <v>27</v>
      </c>
      <c r="C32" s="20">
        <f t="shared" si="10"/>
        <v>32.9</v>
      </c>
      <c r="D32" s="20">
        <f t="shared" si="11"/>
        <v>32.9</v>
      </c>
      <c r="E32" s="20"/>
      <c r="F32" s="20">
        <f t="shared" si="12"/>
        <v>0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20">
        <v>31.9</v>
      </c>
      <c r="T32" s="20">
        <v>1</v>
      </c>
      <c r="U32" s="34"/>
      <c r="V32" s="34"/>
    </row>
    <row r="33" spans="1:22" ht="12.75" customHeight="1" x14ac:dyDescent="0.2">
      <c r="A33" s="34"/>
      <c r="B33" s="21" t="s">
        <v>28</v>
      </c>
      <c r="C33" s="20">
        <f t="shared" ref="C33:V33" si="14">C32-C31</f>
        <v>0</v>
      </c>
      <c r="D33" s="20">
        <f t="shared" si="14"/>
        <v>0</v>
      </c>
      <c r="E33" s="20">
        <f t="shared" si="14"/>
        <v>0</v>
      </c>
      <c r="F33" s="20">
        <f t="shared" si="14"/>
        <v>0</v>
      </c>
      <c r="G33" s="20">
        <f t="shared" si="14"/>
        <v>0</v>
      </c>
      <c r="H33" s="20">
        <f t="shared" si="14"/>
        <v>0</v>
      </c>
      <c r="I33" s="20">
        <f t="shared" si="14"/>
        <v>0</v>
      </c>
      <c r="J33" s="20">
        <f t="shared" si="14"/>
        <v>0</v>
      </c>
      <c r="K33" s="20">
        <f t="shared" si="14"/>
        <v>0</v>
      </c>
      <c r="L33" s="20">
        <f t="shared" si="14"/>
        <v>0</v>
      </c>
      <c r="M33" s="20">
        <f t="shared" si="14"/>
        <v>0</v>
      </c>
      <c r="N33" s="20">
        <f t="shared" si="14"/>
        <v>0</v>
      </c>
      <c r="O33" s="20">
        <f t="shared" si="14"/>
        <v>0</v>
      </c>
      <c r="P33" s="20">
        <f t="shared" si="14"/>
        <v>0</v>
      </c>
      <c r="Q33" s="20">
        <f t="shared" si="14"/>
        <v>0</v>
      </c>
      <c r="R33" s="20">
        <f t="shared" si="14"/>
        <v>0</v>
      </c>
      <c r="S33" s="20">
        <f t="shared" si="14"/>
        <v>0</v>
      </c>
      <c r="T33" s="20">
        <f t="shared" si="14"/>
        <v>0</v>
      </c>
      <c r="U33" s="20">
        <f t="shared" si="14"/>
        <v>0</v>
      </c>
      <c r="V33" s="20">
        <f t="shared" si="14"/>
        <v>0</v>
      </c>
    </row>
    <row r="34" spans="1:22" ht="12.75" customHeight="1" x14ac:dyDescent="0.2">
      <c r="A34" s="34"/>
      <c r="B34" s="21" t="s">
        <v>29</v>
      </c>
      <c r="C34" s="20">
        <f>C32/C31*100</f>
        <v>100</v>
      </c>
      <c r="D34" s="20">
        <f>D32/D31*100</f>
        <v>100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>
        <f>S32/S31*100</f>
        <v>100</v>
      </c>
      <c r="T34" s="20">
        <f>T32/T31*100</f>
        <v>100</v>
      </c>
      <c r="U34" s="20"/>
      <c r="V34" s="20"/>
    </row>
  </sheetData>
  <mergeCells count="16">
    <mergeCell ref="A2:A6"/>
    <mergeCell ref="B2:B6"/>
    <mergeCell ref="C2:C5"/>
    <mergeCell ref="D2:T2"/>
    <mergeCell ref="U2:U5"/>
    <mergeCell ref="G4:O4"/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</mergeCells>
  <pageMargins left="0.17" right="0.2" top="0.17" bottom="0.16" header="0.17" footer="0.16"/>
  <pageSetup paperSize="9" orientation="landscape" verticalDpi="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W16"/>
  <sheetViews>
    <sheetView showZeros="0" zoomScale="110" zoomScaleNormal="110" workbookViewId="0">
      <pane ySplit="6" topLeftCell="A7" activePane="bottomLeft" state="frozen"/>
      <selection activeCell="C35" sqref="C35"/>
      <selection pane="bottomLeft" activeCell="C35" sqref="C35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9" width="4.140625" style="19" customWidth="1"/>
    <col min="20" max="20" width="5.140625" style="19" customWidth="1"/>
    <col min="21" max="22" width="4.42578125" style="19" customWidth="1"/>
    <col min="23" max="23" width="0" style="19" hidden="1" customWidth="1"/>
    <col min="24" max="16384" width="9.140625" style="18"/>
  </cols>
  <sheetData>
    <row r="1" spans="1:23" ht="12.75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62</v>
      </c>
    </row>
    <row r="2" spans="1:23" ht="12.7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2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3.5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35" t="s">
        <v>3</v>
      </c>
      <c r="H5" s="35" t="s">
        <v>4</v>
      </c>
      <c r="I5" s="35" t="s">
        <v>5</v>
      </c>
      <c r="J5" s="35" t="s">
        <v>6</v>
      </c>
      <c r="K5" s="35" t="s">
        <v>7</v>
      </c>
      <c r="L5" s="35" t="s">
        <v>8</v>
      </c>
      <c r="M5" s="35" t="s">
        <v>9</v>
      </c>
      <c r="N5" s="35" t="s">
        <v>52</v>
      </c>
      <c r="O5" s="35" t="s">
        <v>10</v>
      </c>
      <c r="P5" s="111"/>
      <c r="Q5" s="111"/>
      <c r="R5" s="111"/>
      <c r="S5" s="111"/>
      <c r="T5" s="111"/>
      <c r="U5" s="111"/>
      <c r="V5" s="111"/>
    </row>
    <row r="6" spans="1:23" x14ac:dyDescent="0.2">
      <c r="A6" s="110"/>
      <c r="B6" s="110"/>
      <c r="C6" s="34">
        <v>1</v>
      </c>
      <c r="D6" s="34">
        <v>2</v>
      </c>
      <c r="E6" s="34">
        <v>21</v>
      </c>
      <c r="F6" s="34">
        <v>22</v>
      </c>
      <c r="G6" s="34">
        <v>221</v>
      </c>
      <c r="H6" s="34">
        <v>222</v>
      </c>
      <c r="I6" s="34">
        <v>223</v>
      </c>
      <c r="J6" s="34">
        <v>224</v>
      </c>
      <c r="K6" s="34">
        <v>225</v>
      </c>
      <c r="L6" s="34">
        <v>226</v>
      </c>
      <c r="M6" s="34">
        <v>227</v>
      </c>
      <c r="N6" s="34">
        <v>228</v>
      </c>
      <c r="O6" s="34">
        <v>229</v>
      </c>
      <c r="P6" s="34">
        <v>23</v>
      </c>
      <c r="Q6" s="34">
        <v>24</v>
      </c>
      <c r="R6" s="34">
        <v>25</v>
      </c>
      <c r="S6" s="34">
        <v>26</v>
      </c>
      <c r="T6" s="34">
        <v>27</v>
      </c>
      <c r="U6" s="34">
        <v>28</v>
      </c>
      <c r="V6" s="34">
        <v>29</v>
      </c>
      <c r="W6" s="18"/>
    </row>
    <row r="7" spans="1:23" ht="15.75" customHeight="1" x14ac:dyDescent="0.2">
      <c r="A7" s="34">
        <v>1</v>
      </c>
      <c r="B7" s="34">
        <v>2</v>
      </c>
      <c r="C7" s="34">
        <v>4</v>
      </c>
      <c r="D7" s="34">
        <v>5</v>
      </c>
      <c r="E7" s="34">
        <v>6</v>
      </c>
      <c r="F7" s="34">
        <v>7</v>
      </c>
      <c r="G7" s="34">
        <v>8</v>
      </c>
      <c r="H7" s="34">
        <v>9</v>
      </c>
      <c r="I7" s="34">
        <v>10</v>
      </c>
      <c r="J7" s="34">
        <v>11</v>
      </c>
      <c r="K7" s="34">
        <v>12</v>
      </c>
      <c r="L7" s="34">
        <v>13</v>
      </c>
      <c r="M7" s="34">
        <v>14</v>
      </c>
      <c r="N7" s="34">
        <v>15</v>
      </c>
      <c r="O7" s="34">
        <v>16</v>
      </c>
      <c r="P7" s="34">
        <v>17</v>
      </c>
      <c r="Q7" s="34">
        <v>18</v>
      </c>
      <c r="R7" s="34">
        <v>19</v>
      </c>
      <c r="S7" s="34">
        <v>20</v>
      </c>
      <c r="T7" s="34">
        <v>21</v>
      </c>
      <c r="U7" s="34">
        <v>22</v>
      </c>
      <c r="V7" s="34">
        <v>23</v>
      </c>
    </row>
    <row r="8" spans="1:23" ht="24.75" customHeight="1" x14ac:dyDescent="0.2">
      <c r="A8" s="34">
        <v>5</v>
      </c>
      <c r="B8" s="16" t="s">
        <v>155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34"/>
    </row>
    <row r="9" spans="1:23" ht="12.75" customHeight="1" x14ac:dyDescent="0.2">
      <c r="A9" s="34"/>
      <c r="B9" s="21" t="s">
        <v>23</v>
      </c>
      <c r="C9" s="20">
        <f t="shared" ref="C9:C14" si="0">D9+U9+V9</f>
        <v>407.5</v>
      </c>
      <c r="D9" s="20">
        <f t="shared" ref="D9:D14" si="1">E9+F9+P9+Q9+R9+S9+T9</f>
        <v>407.5</v>
      </c>
      <c r="E9" s="20"/>
      <c r="F9" s="20">
        <f t="shared" ref="F9:F14" si="2">G9+H9+I9+J9+K9+L9+M9+N9+O9</f>
        <v>0</v>
      </c>
      <c r="G9" s="34"/>
      <c r="H9" s="34"/>
      <c r="I9" s="20"/>
      <c r="J9" s="34"/>
      <c r="K9" s="34"/>
      <c r="L9" s="34"/>
      <c r="M9" s="34"/>
      <c r="N9" s="34"/>
      <c r="O9" s="34"/>
      <c r="P9" s="34"/>
      <c r="Q9" s="20">
        <v>407.5</v>
      </c>
      <c r="R9" s="34"/>
      <c r="S9" s="34"/>
      <c r="T9" s="34"/>
      <c r="U9" s="20"/>
      <c r="V9" s="34"/>
    </row>
    <row r="10" spans="1:23" ht="12.75" customHeight="1" x14ac:dyDescent="0.2">
      <c r="A10" s="34"/>
      <c r="B10" s="21" t="s">
        <v>24</v>
      </c>
      <c r="C10" s="20">
        <f t="shared" si="0"/>
        <v>4.2</v>
      </c>
      <c r="D10" s="20">
        <f t="shared" si="1"/>
        <v>4.2</v>
      </c>
      <c r="E10" s="20"/>
      <c r="F10" s="20">
        <f t="shared" si="2"/>
        <v>0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20">
        <v>4.2</v>
      </c>
      <c r="R10" s="34"/>
      <c r="S10" s="34"/>
      <c r="T10" s="34"/>
      <c r="U10" s="34"/>
      <c r="V10" s="34"/>
    </row>
    <row r="11" spans="1:23" ht="12.75" customHeight="1" x14ac:dyDescent="0.2">
      <c r="A11" s="34"/>
      <c r="B11" s="21" t="s">
        <v>25</v>
      </c>
      <c r="C11" s="20">
        <f t="shared" si="0"/>
        <v>0.5</v>
      </c>
      <c r="D11" s="20">
        <f t="shared" si="1"/>
        <v>0.5</v>
      </c>
      <c r="E11" s="20"/>
      <c r="F11" s="20">
        <f t="shared" si="2"/>
        <v>0</v>
      </c>
      <c r="G11" s="34"/>
      <c r="H11" s="34"/>
      <c r="I11" s="20"/>
      <c r="J11" s="34"/>
      <c r="K11" s="34"/>
      <c r="L11" s="34"/>
      <c r="M11" s="34"/>
      <c r="N11" s="34"/>
      <c r="O11" s="34"/>
      <c r="P11" s="34"/>
      <c r="Q11" s="20">
        <v>0.5</v>
      </c>
      <c r="R11" s="34"/>
      <c r="S11" s="34"/>
      <c r="T11" s="34"/>
      <c r="U11" s="20"/>
      <c r="V11" s="34"/>
    </row>
    <row r="12" spans="1:23" ht="12.75" customHeight="1" x14ac:dyDescent="0.2">
      <c r="A12" s="34"/>
      <c r="B12" s="22" t="s">
        <v>38</v>
      </c>
      <c r="C12" s="20">
        <f t="shared" si="0"/>
        <v>17</v>
      </c>
      <c r="D12" s="20">
        <f t="shared" si="1"/>
        <v>14</v>
      </c>
      <c r="E12" s="20"/>
      <c r="F12" s="20">
        <f t="shared" si="2"/>
        <v>0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20">
        <v>14</v>
      </c>
      <c r="R12" s="34"/>
      <c r="S12" s="34"/>
      <c r="T12" s="34"/>
      <c r="U12" s="20">
        <v>3</v>
      </c>
      <c r="V12" s="34"/>
    </row>
    <row r="13" spans="1:23" ht="12.75" customHeight="1" x14ac:dyDescent="0.2">
      <c r="A13" s="34"/>
      <c r="B13" s="22" t="s">
        <v>26</v>
      </c>
      <c r="C13" s="20">
        <f t="shared" si="0"/>
        <v>429.2</v>
      </c>
      <c r="D13" s="20">
        <f t="shared" si="1"/>
        <v>426.2</v>
      </c>
      <c r="E13" s="20">
        <f>E9+E10+E11+E12</f>
        <v>0</v>
      </c>
      <c r="F13" s="20">
        <f t="shared" si="2"/>
        <v>0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0</v>
      </c>
      <c r="Q13" s="20">
        <f t="shared" si="3"/>
        <v>426.2</v>
      </c>
      <c r="R13" s="20">
        <f t="shared" si="3"/>
        <v>0</v>
      </c>
      <c r="S13" s="20">
        <f t="shared" si="3"/>
        <v>0</v>
      </c>
      <c r="T13" s="20">
        <f t="shared" si="3"/>
        <v>0</v>
      </c>
      <c r="U13" s="20">
        <f t="shared" si="3"/>
        <v>3</v>
      </c>
      <c r="V13" s="20">
        <f t="shared" si="3"/>
        <v>0</v>
      </c>
    </row>
    <row r="14" spans="1:23" ht="12.75" customHeight="1" x14ac:dyDescent="0.2">
      <c r="A14" s="34"/>
      <c r="B14" s="21" t="s">
        <v>27</v>
      </c>
      <c r="C14" s="20">
        <f t="shared" si="0"/>
        <v>378.29999999999995</v>
      </c>
      <c r="D14" s="20">
        <f t="shared" si="1"/>
        <v>377.4</v>
      </c>
      <c r="E14" s="20"/>
      <c r="F14" s="20">
        <f t="shared" si="2"/>
        <v>0</v>
      </c>
      <c r="G14" s="34"/>
      <c r="H14" s="34"/>
      <c r="I14" s="20"/>
      <c r="J14" s="34"/>
      <c r="K14" s="34"/>
      <c r="L14" s="34"/>
      <c r="M14" s="34"/>
      <c r="N14" s="34"/>
      <c r="O14" s="34"/>
      <c r="P14" s="34"/>
      <c r="Q14" s="20">
        <v>377.4</v>
      </c>
      <c r="R14" s="34"/>
      <c r="S14" s="34"/>
      <c r="T14" s="34"/>
      <c r="U14" s="20">
        <v>0.9</v>
      </c>
      <c r="V14" s="34"/>
    </row>
    <row r="15" spans="1:23" ht="12.75" customHeight="1" x14ac:dyDescent="0.2">
      <c r="A15" s="34"/>
      <c r="B15" s="21" t="s">
        <v>28</v>
      </c>
      <c r="C15" s="20">
        <f t="shared" ref="C15:V15" si="4">C14-C13</f>
        <v>-50.900000000000034</v>
      </c>
      <c r="D15" s="20">
        <f t="shared" si="4"/>
        <v>-48.800000000000011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-48.800000000000011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-2.1</v>
      </c>
      <c r="V15" s="20">
        <f t="shared" si="4"/>
        <v>0</v>
      </c>
    </row>
    <row r="16" spans="1:23" ht="12.75" customHeight="1" x14ac:dyDescent="0.2">
      <c r="A16" s="34"/>
      <c r="B16" s="21" t="s">
        <v>29</v>
      </c>
      <c r="C16" s="20">
        <f>C14/C13*100</f>
        <v>88.140726933830365</v>
      </c>
      <c r="D16" s="20">
        <f>D14/D13*100</f>
        <v>88.549976536837164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>
        <f>Q14/Q13*100</f>
        <v>88.549976536837164</v>
      </c>
      <c r="R16" s="20"/>
      <c r="S16" s="20"/>
      <c r="T16" s="20"/>
      <c r="U16" s="20">
        <f>U14/U13*100</f>
        <v>30</v>
      </c>
      <c r="V16" s="20"/>
    </row>
  </sheetData>
  <mergeCells count="16">
    <mergeCell ref="A2:A6"/>
    <mergeCell ref="V2:V5"/>
    <mergeCell ref="S3:S5"/>
    <mergeCell ref="T3:T5"/>
    <mergeCell ref="U2:U5"/>
    <mergeCell ref="B2:B6"/>
    <mergeCell ref="C2:C5"/>
    <mergeCell ref="F3:O3"/>
    <mergeCell ref="G4:O4"/>
    <mergeCell ref="D2:T2"/>
    <mergeCell ref="D3:D5"/>
    <mergeCell ref="E3:E5"/>
    <mergeCell ref="F4:F5"/>
    <mergeCell ref="P3:P5"/>
    <mergeCell ref="Q3:Q5"/>
    <mergeCell ref="R3:R5"/>
  </mergeCells>
  <phoneticPr fontId="1" type="noConversion"/>
  <pageMargins left="0.17" right="0.2" top="0.19" bottom="0.16" header="0.17" footer="0.16"/>
  <pageSetup paperSize="9" orientation="landscape" verticalDpi="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X25"/>
  <sheetViews>
    <sheetView showZeros="0" zoomScale="110" zoomScaleNormal="110" workbookViewId="0">
      <pane ySplit="6" topLeftCell="A7" activePane="bottomLeft" state="frozen"/>
      <selection activeCell="C35" sqref="C35"/>
      <selection pane="bottomLeft" activeCell="N24" sqref="N24"/>
    </sheetView>
  </sheetViews>
  <sheetFormatPr defaultRowHeight="11.25" x14ac:dyDescent="0.2"/>
  <cols>
    <col min="1" max="1" width="3" style="18" customWidth="1"/>
    <col min="2" max="2" width="26.42578125" style="18" customWidth="1"/>
    <col min="3" max="3" width="5.28515625" style="19" customWidth="1"/>
    <col min="4" max="4" width="6.140625" style="19" customWidth="1"/>
    <col min="5" max="5" width="5.85546875" style="19" customWidth="1"/>
    <col min="6" max="6" width="5.28515625" style="19" customWidth="1"/>
    <col min="7" max="7" width="5.42578125" style="19" customWidth="1"/>
    <col min="8" max="8" width="7.28515625" style="19" customWidth="1"/>
    <col min="9" max="9" width="5.140625" style="19" customWidth="1"/>
    <col min="10" max="10" width="4.85546875" style="19" customWidth="1"/>
    <col min="11" max="11" width="5.7109375" style="19" customWidth="1"/>
    <col min="12" max="12" width="4.7109375" style="19" customWidth="1"/>
    <col min="13" max="13" width="5.140625" style="19" customWidth="1"/>
    <col min="14" max="14" width="7.140625" style="19" customWidth="1"/>
    <col min="15" max="15" width="8" style="19" customWidth="1"/>
    <col min="16" max="16" width="8.140625" style="19" customWidth="1"/>
    <col min="17" max="17" width="4.140625" style="19" customWidth="1"/>
    <col min="18" max="18" width="5.140625" style="19" customWidth="1"/>
    <col min="19" max="19" width="4.140625" style="19" customWidth="1"/>
    <col min="20" max="20" width="4.5703125" style="19" customWidth="1"/>
    <col min="21" max="21" width="4.85546875" style="19" customWidth="1"/>
    <col min="22" max="22" width="5.28515625" style="19" customWidth="1"/>
    <col min="23" max="23" width="4.42578125" style="19" customWidth="1"/>
    <col min="24" max="24" width="0" style="19" hidden="1" customWidth="1"/>
    <col min="25" max="16384" width="9.140625" style="18"/>
  </cols>
  <sheetData>
    <row r="1" spans="1:24" ht="12.75" customHeight="1" x14ac:dyDescent="0.2">
      <c r="B1" s="14" t="s">
        <v>183</v>
      </c>
      <c r="W1" s="18">
        <v>63</v>
      </c>
    </row>
    <row r="2" spans="1:24" ht="19.5" customHeight="1" x14ac:dyDescent="0.2">
      <c r="B2" s="115" t="s">
        <v>163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8"/>
      <c r="X2" s="18"/>
    </row>
    <row r="3" spans="1:24" ht="15.75" customHeight="1" x14ac:dyDescent="0.2">
      <c r="A3" s="110" t="s">
        <v>0</v>
      </c>
      <c r="B3" s="110" t="s">
        <v>1</v>
      </c>
      <c r="C3" s="111" t="s">
        <v>164</v>
      </c>
      <c r="D3" s="111" t="s">
        <v>22</v>
      </c>
      <c r="E3" s="112" t="s">
        <v>16</v>
      </c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1" t="s">
        <v>15</v>
      </c>
      <c r="W3" s="111" t="s">
        <v>21</v>
      </c>
      <c r="X3" s="18"/>
    </row>
    <row r="4" spans="1:24" ht="15.75" customHeight="1" x14ac:dyDescent="0.2">
      <c r="A4" s="110"/>
      <c r="B4" s="110"/>
      <c r="C4" s="111"/>
      <c r="D4" s="111"/>
      <c r="E4" s="111" t="s">
        <v>20</v>
      </c>
      <c r="F4" s="111" t="s">
        <v>2</v>
      </c>
      <c r="G4" s="113" t="s">
        <v>17</v>
      </c>
      <c r="H4" s="113"/>
      <c r="I4" s="113"/>
      <c r="J4" s="113"/>
      <c r="K4" s="113"/>
      <c r="L4" s="113"/>
      <c r="M4" s="113"/>
      <c r="N4" s="113"/>
      <c r="O4" s="113"/>
      <c r="P4" s="113"/>
      <c r="Q4" s="111" t="s">
        <v>11</v>
      </c>
      <c r="R4" s="111" t="s">
        <v>12</v>
      </c>
      <c r="S4" s="111" t="s">
        <v>13</v>
      </c>
      <c r="T4" s="111" t="s">
        <v>14</v>
      </c>
      <c r="U4" s="111" t="s">
        <v>47</v>
      </c>
      <c r="V4" s="111"/>
      <c r="W4" s="111"/>
      <c r="X4" s="18"/>
    </row>
    <row r="5" spans="1:24" ht="15.75" customHeight="1" x14ac:dyDescent="0.2">
      <c r="A5" s="110"/>
      <c r="B5" s="110"/>
      <c r="C5" s="111"/>
      <c r="D5" s="111"/>
      <c r="E5" s="111"/>
      <c r="F5" s="111"/>
      <c r="G5" s="111" t="s">
        <v>19</v>
      </c>
      <c r="H5" s="113" t="s">
        <v>18</v>
      </c>
      <c r="I5" s="113"/>
      <c r="J5" s="113"/>
      <c r="K5" s="113"/>
      <c r="L5" s="113"/>
      <c r="M5" s="113"/>
      <c r="N5" s="113"/>
      <c r="O5" s="113"/>
      <c r="P5" s="113"/>
      <c r="Q5" s="111"/>
      <c r="R5" s="111"/>
      <c r="S5" s="111"/>
      <c r="T5" s="111"/>
      <c r="U5" s="111"/>
      <c r="V5" s="111"/>
      <c r="W5" s="111"/>
    </row>
    <row r="6" spans="1:24" ht="141" x14ac:dyDescent="0.2">
      <c r="A6" s="110"/>
      <c r="B6" s="110"/>
      <c r="C6" s="111"/>
      <c r="D6" s="111"/>
      <c r="E6" s="111"/>
      <c r="F6" s="111"/>
      <c r="G6" s="111"/>
      <c r="H6" s="60" t="s">
        <v>3</v>
      </c>
      <c r="I6" s="60" t="s">
        <v>4</v>
      </c>
      <c r="J6" s="60" t="s">
        <v>5</v>
      </c>
      <c r="K6" s="60" t="s">
        <v>6</v>
      </c>
      <c r="L6" s="60" t="s">
        <v>7</v>
      </c>
      <c r="M6" s="60" t="s">
        <v>8</v>
      </c>
      <c r="N6" s="60" t="s">
        <v>9</v>
      </c>
      <c r="O6" s="60" t="s">
        <v>52</v>
      </c>
      <c r="P6" s="60" t="s">
        <v>10</v>
      </c>
      <c r="Q6" s="111"/>
      <c r="R6" s="111"/>
      <c r="S6" s="111"/>
      <c r="T6" s="111"/>
      <c r="U6" s="111"/>
      <c r="V6" s="111"/>
      <c r="W6" s="111"/>
      <c r="X6" s="18"/>
    </row>
    <row r="7" spans="1:24" ht="15.75" customHeight="1" x14ac:dyDescent="0.2">
      <c r="A7" s="110"/>
      <c r="B7" s="110"/>
      <c r="C7" s="111"/>
      <c r="D7" s="59">
        <v>1</v>
      </c>
      <c r="E7" s="59">
        <v>2</v>
      </c>
      <c r="F7" s="59">
        <v>21</v>
      </c>
      <c r="G7" s="59">
        <v>22</v>
      </c>
      <c r="H7" s="59">
        <v>221</v>
      </c>
      <c r="I7" s="59">
        <v>222</v>
      </c>
      <c r="J7" s="59">
        <v>223</v>
      </c>
      <c r="K7" s="59">
        <v>224</v>
      </c>
      <c r="L7" s="59">
        <v>225</v>
      </c>
      <c r="M7" s="59">
        <v>226</v>
      </c>
      <c r="N7" s="59">
        <v>227</v>
      </c>
      <c r="O7" s="59">
        <v>228</v>
      </c>
      <c r="P7" s="59">
        <v>229</v>
      </c>
      <c r="Q7" s="59">
        <v>23</v>
      </c>
      <c r="R7" s="59">
        <v>24</v>
      </c>
      <c r="S7" s="59">
        <v>25</v>
      </c>
      <c r="T7" s="59">
        <v>26</v>
      </c>
      <c r="U7" s="59">
        <v>27</v>
      </c>
      <c r="V7" s="59">
        <v>28</v>
      </c>
      <c r="W7" s="59">
        <v>29</v>
      </c>
    </row>
    <row r="8" spans="1:24" s="19" customFormat="1" ht="14.25" customHeight="1" x14ac:dyDescent="0.2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  <c r="J8" s="59">
        <v>10</v>
      </c>
      <c r="K8" s="59">
        <v>11</v>
      </c>
      <c r="L8" s="59">
        <v>12</v>
      </c>
      <c r="M8" s="59">
        <v>13</v>
      </c>
      <c r="N8" s="59">
        <v>14</v>
      </c>
      <c r="O8" s="59">
        <v>15</v>
      </c>
      <c r="P8" s="59">
        <v>16</v>
      </c>
      <c r="Q8" s="59">
        <v>17</v>
      </c>
      <c r="R8" s="59">
        <v>18</v>
      </c>
      <c r="S8" s="59">
        <v>19</v>
      </c>
      <c r="T8" s="59">
        <v>20</v>
      </c>
      <c r="U8" s="59">
        <v>21</v>
      </c>
      <c r="V8" s="59">
        <v>22</v>
      </c>
      <c r="W8" s="59">
        <v>23</v>
      </c>
    </row>
    <row r="9" spans="1:24" s="19" customFormat="1" ht="18" customHeight="1" x14ac:dyDescent="0.2">
      <c r="A9" s="59"/>
      <c r="B9" s="62" t="s">
        <v>165</v>
      </c>
      <c r="C9" s="59"/>
      <c r="D9" s="20"/>
      <c r="E9" s="20"/>
      <c r="F9" s="20"/>
      <c r="G9" s="20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</row>
    <row r="10" spans="1:24" s="19" customFormat="1" ht="15" customHeight="1" x14ac:dyDescent="0.2">
      <c r="A10" s="59"/>
      <c r="B10" s="21" t="s">
        <v>23</v>
      </c>
      <c r="C10" s="59"/>
      <c r="D10" s="20">
        <f t="shared" ref="D10:D15" si="0">E10+V10+W10</f>
        <v>9910.4</v>
      </c>
      <c r="E10" s="20">
        <f t="shared" ref="E10:E15" si="1">F10+G10+Q10+R10+S10+T10+U10</f>
        <v>8106</v>
      </c>
      <c r="F10" s="20">
        <f>I.1!E12+'II.1.4 გზა-კაპ'!E9+'III.27 დასუფთ'!E9+'IV.31 გან'!E9+'V.35 კულტ.სპ.'!E9+'VI.52 ჯან'!E9</f>
        <v>1434.6</v>
      </c>
      <c r="G10" s="20">
        <f t="shared" ref="G10:G15" si="2">H10+I10+J10+K10+L10+M10+N10+O10+P10</f>
        <v>2004.1999999999998</v>
      </c>
      <c r="H10" s="20">
        <f>I.1!G12+'II.1.4 გზა-კაპ'!G9+'III.27 დასუფთ'!G9+'IV.31 გან'!G9+'V.35 კულტ.სპ.'!G9+'VI.52 ჯან'!G9</f>
        <v>196.8</v>
      </c>
      <c r="I10" s="20">
        <f>I.1!H12+'II.1.4 გზა-კაპ'!H9+'III.27 დასუფთ'!H9+'IV.31 გან'!H9+'V.35 კულტ.სპ.'!H9+'VI.52 ჯან'!H9</f>
        <v>19.400000000000002</v>
      </c>
      <c r="J10" s="20">
        <f>I.1!I12+'II.1.4 გზა-კაპ'!I9+'III.27 დასუფთ'!I9+'IV.31 გან'!I9+'V.35 კულტ.სპ.'!I9+'VI.52 ჯან'!I9</f>
        <v>119.60000000000001</v>
      </c>
      <c r="K10" s="20">
        <f>I.1!J12+'II.1.4 გზა-კაპ'!J9+'III.27 დასუფთ'!J9+'IV.31 გან'!J9+'V.35 კულტ.სპ.'!J9+'VI.52 ჯან'!J9</f>
        <v>13.2</v>
      </c>
      <c r="L10" s="20">
        <f>I.1!K12+'II.1.4 გზა-კაპ'!K9+'III.27 დასუფთ'!K9+'IV.31 გან'!K9+'V.35 კულტ.სპ.'!K9+'VI.52 ჯან'!K9</f>
        <v>0</v>
      </c>
      <c r="M10" s="20">
        <f>I.1!L12+'II.1.4 გზა-კაპ'!L9+'III.27 დასუფთ'!L9+'IV.31 გან'!L9+'V.35 კულტ.სპ.'!L9+'VI.52 ჯან'!L9</f>
        <v>0</v>
      </c>
      <c r="N10" s="20">
        <f>I.1!M12+'II.1.4 გზა-კაპ'!M9+'III.27 დასუფთ'!M9+'IV.31 გან'!M9+'V.35 კულტ.სპ.'!M9+'VI.52 ჯან'!M9</f>
        <v>0</v>
      </c>
      <c r="O10" s="20">
        <f>I.1!N12+'II.1.4 გზა-კაპ'!N9+'III.27 დასუფთ'!N9+'IV.31 გან'!N9+'V.35 კულტ.სპ.'!N9+'VI.52 ჯან'!N9</f>
        <v>81.900000000000006</v>
      </c>
      <c r="P10" s="20">
        <f>I.1!O12+'II.1.4 გზა-კაპ'!O9+'III.27 დასუფთ'!O9+'IV.31 გან'!O9+'V.35 კულტ.სპ.'!O9+'VI.52 ჯან'!O9</f>
        <v>1573.2999999999997</v>
      </c>
      <c r="Q10" s="20">
        <f>I.1!P12+'II.1.4 გზა-კაპ'!P9+'III.27 დასუფთ'!P9+'IV.31 გან'!P9+'V.35 კულტ.სპ.'!P9+'VI.52 ჯან'!P9</f>
        <v>18.600000000000001</v>
      </c>
      <c r="R10" s="20">
        <f>I.1!Q12+'II.1.4 გზა-კაპ'!Q9+'III.27 დასუფთ'!Q9+'IV.31 გან'!Q9+'V.35 კულტ.სპ.'!Q9+'VI.52 ჯან'!Q9</f>
        <v>3526.8</v>
      </c>
      <c r="S10" s="20">
        <f>I.1!R12+'II.1.4 გზა-კაპ'!R9+'III.27 დასუფთ'!R9+'IV.31 გან'!R9+'V.35 კულტ.სპ.'!R9+'VI.52 ჯან'!R9</f>
        <v>10</v>
      </c>
      <c r="T10" s="20">
        <f>I.1!S12+'II.1.4 გზა-კაპ'!S9+'III.27 დასუფთ'!S9+'IV.31 გან'!S9+'V.35 კულტ.სპ.'!S9+'VI.52 ჯან'!S9</f>
        <v>582.20000000000005</v>
      </c>
      <c r="U10" s="20">
        <f>I.1!T12+'II.1.4 გზა-კაპ'!T9+'III.27 დასუფთ'!T9+'IV.31 გან'!T9+'V.35 კულტ.სპ.'!T9+'VI.52 ჯან'!T9</f>
        <v>529.6</v>
      </c>
      <c r="V10" s="20">
        <f>I.1!U12+'II.1.4 გზა-კაპ'!U9+'III.27 დასუფთ'!U9+'IV.31 გან'!U9+'V.35 კულტ.სპ.'!U9+'VI.52 ჯან'!U9</f>
        <v>1731</v>
      </c>
      <c r="W10" s="20">
        <f>I.1!V12+'II.1.4 გზა-კაპ'!V9+'III.27 დასუფთ'!V9+'IV.31 გან'!V9+'V.35 კულტ.სპ.'!V9+'VI.52 ჯან'!V9</f>
        <v>73.400000000000006</v>
      </c>
    </row>
    <row r="11" spans="1:24" s="19" customFormat="1" ht="15" customHeight="1" x14ac:dyDescent="0.2">
      <c r="A11" s="59"/>
      <c r="B11" s="21" t="s">
        <v>24</v>
      </c>
      <c r="C11" s="59"/>
      <c r="D11" s="20">
        <f t="shared" si="0"/>
        <v>0</v>
      </c>
      <c r="E11" s="20">
        <f t="shared" si="1"/>
        <v>0</v>
      </c>
      <c r="F11" s="20">
        <f>I.1!E13+'II.1.4 გზა-კაპ'!E10+'III.27 დასუფთ'!E10+'IV.31 გან'!E10+'V.35 კულტ.სპ.'!E10+'VI.52 ჯან'!E10</f>
        <v>0</v>
      </c>
      <c r="G11" s="20">
        <f t="shared" si="2"/>
        <v>-59.3</v>
      </c>
      <c r="H11" s="20">
        <f>I.1!G13+'II.1.4 გზა-კაპ'!G10+'III.27 დასუფთ'!G10+'IV.31 გან'!G10+'V.35 კულტ.სპ.'!G10+'VI.52 ჯან'!G10</f>
        <v>0</v>
      </c>
      <c r="I11" s="20">
        <f>I.1!H13+'II.1.4 გზა-კაპ'!H10+'III.27 დასუფთ'!H10+'IV.31 გან'!H10+'V.35 კულტ.სპ.'!H10+'VI.52 ჯან'!H10</f>
        <v>0</v>
      </c>
      <c r="J11" s="20">
        <f>I.1!I13+'II.1.4 გზა-კაპ'!I10+'III.27 დასუფთ'!I10+'IV.31 გან'!I10+'V.35 კულტ.სპ.'!I10+'VI.52 ჯან'!I10</f>
        <v>0</v>
      </c>
      <c r="K11" s="20">
        <f>I.1!J13+'II.1.4 გზა-კაპ'!J10+'III.27 დასუფთ'!J10+'IV.31 გან'!J10+'V.35 კულტ.სპ.'!J10+'VI.52 ჯან'!J10</f>
        <v>0</v>
      </c>
      <c r="L11" s="20">
        <f>I.1!K13+'II.1.4 გზა-კაპ'!K10+'III.27 დასუფთ'!K10+'IV.31 გან'!K10+'V.35 კულტ.სპ.'!K10+'VI.52 ჯან'!K10</f>
        <v>0</v>
      </c>
      <c r="M11" s="20">
        <f>I.1!L13+'II.1.4 გზა-კაპ'!L10+'III.27 დასუფთ'!L10+'IV.31 გან'!L10+'V.35 კულტ.სპ.'!L10+'VI.52 ჯან'!L10</f>
        <v>13</v>
      </c>
      <c r="N11" s="20">
        <f>I.1!M13+'II.1.4 გზა-კაპ'!M10+'III.27 დასუფთ'!M10+'IV.31 გან'!M10+'V.35 კულტ.სპ.'!M10+'VI.52 ჯან'!M10</f>
        <v>0</v>
      </c>
      <c r="O11" s="20">
        <f>I.1!N13+'II.1.4 გზა-კაპ'!N10+'III.27 დასუფთ'!N10+'IV.31 გან'!N10+'V.35 კულტ.სპ.'!N10+'VI.52 ჯან'!N10</f>
        <v>5</v>
      </c>
      <c r="P11" s="20">
        <f>I.1!O13+'II.1.4 გზა-კაპ'!O10+'III.27 დასუფთ'!O10+'IV.31 გან'!O10+'V.35 კულტ.სპ.'!O10+'VI.52 ჯან'!O10</f>
        <v>-77.3</v>
      </c>
      <c r="Q11" s="20">
        <f>I.1!P13+'II.1.4 გზა-კაპ'!P10+'III.27 დასუფთ'!P10+'IV.31 გან'!P10+'V.35 კულტ.სპ.'!P10+'VI.52 ჯან'!P10</f>
        <v>0</v>
      </c>
      <c r="R11" s="20">
        <f>I.1!Q13+'II.1.4 გზა-კაპ'!Q10+'III.27 დასუფთ'!Q10+'IV.31 გან'!Q10+'V.35 კულტ.სპ.'!Q10+'VI.52 ჯან'!Q10</f>
        <v>12.399999999999999</v>
      </c>
      <c r="S11" s="20">
        <f>I.1!R13+'II.1.4 გზა-კაპ'!R10+'III.27 დასუფთ'!R10+'IV.31 გან'!R10+'V.35 კულტ.სპ.'!R10+'VI.52 ჯან'!R10</f>
        <v>0</v>
      </c>
      <c r="T11" s="20">
        <f>I.1!S13+'II.1.4 გზა-კაპ'!S10+'III.27 დასუფთ'!S10+'IV.31 გან'!S10+'V.35 კულტ.სპ.'!S10+'VI.52 ჯან'!S10</f>
        <v>31.9</v>
      </c>
      <c r="U11" s="20">
        <f>I.1!T13+'II.1.4 გზა-კაპ'!T10+'III.27 დასუფთ'!T10+'IV.31 გან'!T10+'V.35 კულტ.სპ.'!T10+'VI.52 ჯან'!T10</f>
        <v>15</v>
      </c>
      <c r="V11" s="20">
        <f>I.1!U13+'II.1.4 გზა-კაპ'!U10+'III.27 დასუფთ'!U10+'IV.31 გან'!U10+'V.35 კულტ.სპ.'!U10+'VI.52 ჯან'!U10</f>
        <v>0</v>
      </c>
      <c r="W11" s="20">
        <f>I.1!V13+'II.1.4 გზა-კაპ'!V10+'III.27 დასუფთ'!V10+'IV.31 გან'!V10+'V.35 კულტ.სპ.'!V10+'VI.52 ჯან'!V10</f>
        <v>0</v>
      </c>
    </row>
    <row r="12" spans="1:24" s="19" customFormat="1" ht="15" customHeight="1" x14ac:dyDescent="0.2">
      <c r="A12" s="59"/>
      <c r="B12" s="21" t="s">
        <v>25</v>
      </c>
      <c r="C12" s="59"/>
      <c r="D12" s="20">
        <f t="shared" si="0"/>
        <v>4056.2</v>
      </c>
      <c r="E12" s="20">
        <f t="shared" si="1"/>
        <v>1446</v>
      </c>
      <c r="F12" s="20">
        <f>I.1!E14+'II.1.4 გზა-კაპ'!E11+'III.27 დასუფთ'!E11+'IV.31 გან'!E11+'V.35 კულტ.სპ.'!E11+'VI.52 ჯან'!E11</f>
        <v>49.8</v>
      </c>
      <c r="G12" s="20">
        <f t="shared" si="2"/>
        <v>605.1</v>
      </c>
      <c r="H12" s="20">
        <f>I.1!G14+'II.1.4 გზა-კაპ'!G11+'III.27 დასუფთ'!G11+'IV.31 გან'!G11+'V.35 კულტ.სპ.'!G11+'VI.52 ჯან'!G11</f>
        <v>0</v>
      </c>
      <c r="I12" s="20">
        <f>I.1!H14+'II.1.4 გზა-კაპ'!H11+'III.27 დასუფთ'!H11+'IV.31 გან'!H11+'V.35 კულტ.სპ.'!H11+'VI.52 ჯან'!H11</f>
        <v>-2.4</v>
      </c>
      <c r="J12" s="20">
        <f>I.1!I14+'II.1.4 გზა-კაპ'!I11+'III.27 დასუფთ'!I11+'IV.31 გან'!I11+'V.35 კულტ.სპ.'!I11+'VI.52 ჯან'!I11</f>
        <v>59.6</v>
      </c>
      <c r="K12" s="20">
        <f>I.1!J14+'II.1.4 გზა-კაპ'!J11+'III.27 დასუფთ'!J11+'IV.31 გან'!J11+'V.35 კულტ.სპ.'!J11+'VI.52 ჯან'!J11</f>
        <v>0</v>
      </c>
      <c r="L12" s="20">
        <f>I.1!K14+'II.1.4 გზა-კაპ'!K11+'III.27 დასუფთ'!K11+'IV.31 გან'!K11+'V.35 კულტ.სპ.'!K11+'VI.52 ჯან'!K11</f>
        <v>0</v>
      </c>
      <c r="M12" s="20">
        <f>I.1!L14+'II.1.4 გზა-კაპ'!L11+'III.27 დასუფთ'!L11+'IV.31 გან'!L11+'V.35 კულტ.სპ.'!L11+'VI.52 ჯან'!L11</f>
        <v>0</v>
      </c>
      <c r="N12" s="20">
        <f>I.1!M14+'II.1.4 გზა-კაპ'!M11+'III.27 დასუფთ'!M11+'IV.31 გან'!M11+'V.35 კულტ.სპ.'!M11+'VI.52 ჯან'!M11</f>
        <v>0</v>
      </c>
      <c r="O12" s="20">
        <f>I.1!N14+'II.1.4 გზა-კაპ'!N11+'III.27 დასუფთ'!N11+'IV.31 გან'!N11+'V.35 კულტ.სპ.'!N11+'VI.52 ჯან'!N11</f>
        <v>7.8</v>
      </c>
      <c r="P12" s="20">
        <f>I.1!O14+'II.1.4 გზა-კაპ'!O11+'III.27 დასუფთ'!O11+'IV.31 გან'!O11+'V.35 კულტ.სპ.'!O11+'VI.52 ჯან'!O11</f>
        <v>540.1</v>
      </c>
      <c r="Q12" s="20">
        <f>I.1!P14+'II.1.4 გზა-კაპ'!P11+'III.27 დასუფთ'!P11+'IV.31 გან'!P11+'V.35 კულტ.სპ.'!P11+'VI.52 ჯან'!P11</f>
        <v>0</v>
      </c>
      <c r="R12" s="20">
        <f>I.1!Q14+'II.1.4 გზა-კაპ'!Q11+'III.27 დასუფთ'!Q11+'IV.31 გან'!Q11+'V.35 კულტ.სპ.'!Q11+'VI.52 ჯან'!Q11</f>
        <v>143.10000000000002</v>
      </c>
      <c r="S12" s="20">
        <f>I.1!R14+'II.1.4 გზა-კაპ'!R11+'III.27 დასუფთ'!R11+'IV.31 გან'!R11+'V.35 კულტ.სპ.'!R11+'VI.52 ჯან'!R11</f>
        <v>0</v>
      </c>
      <c r="T12" s="20">
        <f>I.1!S14+'II.1.4 გზა-კაპ'!S11+'III.27 დასუფთ'!S11+'IV.31 გან'!S11+'V.35 კულტ.სპ.'!S11+'VI.52 ჯან'!S11</f>
        <v>86.6</v>
      </c>
      <c r="U12" s="20">
        <f>I.1!T14+'II.1.4 გზა-კაპ'!T11+'III.27 დასუფთ'!T11+'IV.31 გან'!T11+'V.35 კულტ.სპ.'!T11+'VI.52 ჯან'!T11</f>
        <v>561.39999999999986</v>
      </c>
      <c r="V12" s="20">
        <f>I.1!U14+'II.1.4 გზა-კაპ'!U11+'III.27 დასუფთ'!U11+'IV.31 გან'!U11+'V.35 კულტ.სპ.'!U11+'VI.52 ჯან'!U11</f>
        <v>2610.1999999999998</v>
      </c>
      <c r="W12" s="20">
        <f>I.1!V14+'II.1.4 გზა-კაპ'!V11+'III.27 დასუფთ'!V11+'IV.31 გან'!V11+'V.35 კულტ.სპ.'!V11+'VI.52 ჯან'!V11</f>
        <v>0</v>
      </c>
    </row>
    <row r="13" spans="1:24" s="19" customFormat="1" ht="15" customHeight="1" x14ac:dyDescent="0.2">
      <c r="A13" s="59"/>
      <c r="B13" s="22" t="s">
        <v>38</v>
      </c>
      <c r="C13" s="59"/>
      <c r="D13" s="20">
        <f t="shared" si="0"/>
        <v>2999.2999999999997</v>
      </c>
      <c r="E13" s="20">
        <f t="shared" si="1"/>
        <v>795</v>
      </c>
      <c r="F13" s="20">
        <f>I.1!E15+'II.1.4 გზა-კაპ'!E12+'III.27 დასუფთ'!E12+'IV.31 გან'!E12+'V.35 კულტ.სპ.'!E12+'VI.52 ჯან'!E12</f>
        <v>-17.3</v>
      </c>
      <c r="G13" s="20">
        <f t="shared" si="2"/>
        <v>187.2</v>
      </c>
      <c r="H13" s="20">
        <f>I.1!G15+'II.1.4 გზა-კაპ'!G12+'III.27 დასუფთ'!G12+'IV.31 გან'!G12+'V.35 კულტ.სპ.'!G12+'VI.52 ჯან'!G12</f>
        <v>11</v>
      </c>
      <c r="I13" s="20">
        <f>I.1!H15+'II.1.4 გზა-კაპ'!H12+'III.27 დასუფთ'!H12+'IV.31 გან'!H12+'V.35 კულტ.სპ.'!H12+'VI.52 ჯან'!H12</f>
        <v>0</v>
      </c>
      <c r="J13" s="20">
        <f>I.1!I15+'II.1.4 გზა-კაპ'!I12+'III.27 დასუფთ'!I12+'IV.31 გან'!I12+'V.35 კულტ.სპ.'!I12+'VI.52 ჯან'!I12</f>
        <v>33.6</v>
      </c>
      <c r="K13" s="20">
        <f>I.1!J15+'II.1.4 გზა-კაპ'!J12+'III.27 დასუფთ'!J12+'IV.31 გან'!J12+'V.35 კულტ.სპ.'!J12+'VI.52 ჯან'!J12</f>
        <v>0</v>
      </c>
      <c r="L13" s="20">
        <f>I.1!K15+'II.1.4 გზა-კაპ'!K12+'III.27 დასუფთ'!K12+'IV.31 გან'!K12+'V.35 კულტ.სპ.'!K12+'VI.52 ჯან'!K12</f>
        <v>0</v>
      </c>
      <c r="M13" s="20">
        <f>I.1!L15+'II.1.4 გზა-კაპ'!L12+'III.27 დასუფთ'!L12+'IV.31 გან'!L12+'V.35 კულტ.სპ.'!L12+'VI.52 ჯან'!L12</f>
        <v>3.2</v>
      </c>
      <c r="N13" s="20">
        <f>I.1!M15+'II.1.4 გზა-კაპ'!M12+'III.27 დასუფთ'!M12+'IV.31 გან'!M12+'V.35 კულტ.სპ.'!M12+'VI.52 ჯან'!M12</f>
        <v>3.2</v>
      </c>
      <c r="O13" s="20">
        <f>I.1!N15+'II.1.4 გზა-კაპ'!N12+'III.27 დასუფთ'!N12+'IV.31 გან'!N12+'V.35 კულტ.სპ.'!N12+'VI.52 ჯან'!N12</f>
        <v>9.4</v>
      </c>
      <c r="P13" s="20">
        <f>I.1!O15+'II.1.4 გზა-კაპ'!O12+'III.27 დასუფთ'!O12+'IV.31 გან'!O12+'V.35 კულტ.სპ.'!O12+'VI.52 ჯან'!O12</f>
        <v>126.8</v>
      </c>
      <c r="Q13" s="20">
        <f>I.1!P15+'II.1.4 გზა-კაპ'!P12+'III.27 დასუფთ'!P12+'IV.31 გან'!P12+'V.35 კულტ.სპ.'!P12+'VI.52 ჯან'!P12</f>
        <v>4</v>
      </c>
      <c r="R13" s="20">
        <f>I.1!Q15+'II.1.4 გზა-კაპ'!Q12+'III.27 დასუფთ'!Q12+'IV.31 გან'!Q12+'V.35 კულტ.სპ.'!Q12+'VI.52 ჯან'!Q12</f>
        <v>33.700000000000003</v>
      </c>
      <c r="S13" s="20">
        <f>I.1!R15+'II.1.4 გზა-კაპ'!R12+'III.27 დასუფთ'!R12+'IV.31 გან'!R12+'V.35 კულტ.სპ.'!R12+'VI.52 ჯან'!R12</f>
        <v>5</v>
      </c>
      <c r="T13" s="20">
        <f>I.1!S15+'II.1.4 გზა-კაპ'!S12+'III.27 დასუფთ'!S12+'IV.31 გან'!S12+'V.35 კულტ.სპ.'!S12+'VI.52 ჯან'!S12</f>
        <v>66.899999999999991</v>
      </c>
      <c r="U13" s="20">
        <f>I.1!T15+'II.1.4 გზა-კაპ'!T12+'III.27 დასუფთ'!T12+'IV.31 გან'!T12+'V.35 კულტ.სპ.'!T12+'VI.52 ჯან'!T12</f>
        <v>515.50000000000011</v>
      </c>
      <c r="V13" s="20">
        <f>I.1!U15+'II.1.4 გზა-კაპ'!U12+'III.27 დასუფთ'!U12+'IV.31 გან'!U12+'V.35 კულტ.სპ.'!U12+'VI.52 ჯან'!U12</f>
        <v>2196.2999999999997</v>
      </c>
      <c r="W13" s="20">
        <f>I.1!V15+'II.1.4 გზა-კაპ'!V12+'III.27 დასუფთ'!V12+'IV.31 გან'!V12+'V.35 კულტ.სპ.'!V12+'VI.52 ჯან'!V12</f>
        <v>8</v>
      </c>
    </row>
    <row r="14" spans="1:24" s="19" customFormat="1" ht="15" customHeight="1" x14ac:dyDescent="0.2">
      <c r="A14" s="59"/>
      <c r="B14" s="22" t="s">
        <v>26</v>
      </c>
      <c r="C14" s="59"/>
      <c r="D14" s="20">
        <f t="shared" si="0"/>
        <v>16965.900000000001</v>
      </c>
      <c r="E14" s="20">
        <f t="shared" si="1"/>
        <v>10347</v>
      </c>
      <c r="F14" s="20">
        <f>F10+F11+F12+F13</f>
        <v>1467.1</v>
      </c>
      <c r="G14" s="20">
        <f t="shared" si="2"/>
        <v>2737.2</v>
      </c>
      <c r="H14" s="20">
        <f t="shared" ref="H14:W14" si="3">H10+H11+H12+H13</f>
        <v>207.8</v>
      </c>
      <c r="I14" s="20">
        <f t="shared" si="3"/>
        <v>17.000000000000004</v>
      </c>
      <c r="J14" s="20">
        <f t="shared" si="3"/>
        <v>212.8</v>
      </c>
      <c r="K14" s="20">
        <f t="shared" si="3"/>
        <v>13.2</v>
      </c>
      <c r="L14" s="20">
        <f t="shared" si="3"/>
        <v>0</v>
      </c>
      <c r="M14" s="20">
        <f t="shared" si="3"/>
        <v>16.2</v>
      </c>
      <c r="N14" s="20">
        <f t="shared" si="3"/>
        <v>3.2</v>
      </c>
      <c r="O14" s="20">
        <f t="shared" si="3"/>
        <v>104.10000000000001</v>
      </c>
      <c r="P14" s="20">
        <f t="shared" si="3"/>
        <v>2162.9</v>
      </c>
      <c r="Q14" s="20">
        <f t="shared" si="3"/>
        <v>22.6</v>
      </c>
      <c r="R14" s="20">
        <f t="shared" si="3"/>
        <v>3716</v>
      </c>
      <c r="S14" s="20">
        <f t="shared" si="3"/>
        <v>15</v>
      </c>
      <c r="T14" s="20">
        <f t="shared" si="3"/>
        <v>767.6</v>
      </c>
      <c r="U14" s="20">
        <f t="shared" si="3"/>
        <v>1621.5</v>
      </c>
      <c r="V14" s="20">
        <f t="shared" si="3"/>
        <v>6537.5</v>
      </c>
      <c r="W14" s="20">
        <f t="shared" si="3"/>
        <v>81.400000000000006</v>
      </c>
    </row>
    <row r="15" spans="1:24" s="19" customFormat="1" ht="15" customHeight="1" x14ac:dyDescent="0.2">
      <c r="A15" s="59"/>
      <c r="B15" s="21" t="s">
        <v>27</v>
      </c>
      <c r="C15" s="59"/>
      <c r="D15" s="20">
        <f t="shared" si="0"/>
        <v>9223.2000000000007</v>
      </c>
      <c r="E15" s="20">
        <f t="shared" si="1"/>
        <v>7327.9000000000005</v>
      </c>
      <c r="F15" s="20">
        <f>I.1!E17+'II.1.4 გზა-კაპ'!E14+'III.27 დასუფთ'!E14+'IV.31 გან'!E14+'V.35 კულტ.სპ.'!E14+'VI.52 ჯან'!E14</f>
        <v>1336.1000000000001</v>
      </c>
      <c r="G15" s="20">
        <f t="shared" si="2"/>
        <v>2020.7</v>
      </c>
      <c r="H15" s="20">
        <f>I.1!G17+'II.1.4 გზა-კაპ'!G14+'III.27 დასუფთ'!G14+'IV.31 გან'!G14+'V.35 კულტ.სპ.'!G14+'VI.52 ჯან'!G14</f>
        <v>196.7</v>
      </c>
      <c r="I15" s="20">
        <f>I.1!H17+'II.1.4 გზა-კაპ'!H14+'III.27 დასუფთ'!H14+'IV.31 გან'!H14+'V.35 კულტ.სპ.'!H14+'VI.52 ჯან'!H14</f>
        <v>4</v>
      </c>
      <c r="J15" s="20">
        <f>I.1!I17+'II.1.4 გზა-კაპ'!I14+'III.27 დასუფთ'!I14+'IV.31 გან'!I14+'V.35 კულტ.სპ.'!I14+'VI.52 ჯან'!I14</f>
        <v>175.5</v>
      </c>
      <c r="K15" s="20">
        <f>I.1!J17+'II.1.4 გზა-კაპ'!J14+'III.27 დასუფთ'!J14+'IV.31 გან'!J14+'V.35 კულტ.სპ.'!J14+'VI.52 ჯან'!J14</f>
        <v>1.4000000000000001</v>
      </c>
      <c r="L15" s="20">
        <f>I.1!K17+'II.1.4 გზა-კაპ'!K14+'III.27 დასუფთ'!K14+'IV.31 გან'!K14+'V.35 კულტ.სპ.'!K14+'VI.52 ჯან'!K14</f>
        <v>0</v>
      </c>
      <c r="M15" s="20">
        <f>I.1!L17+'II.1.4 გზა-კაპ'!L14+'III.27 დასუფთ'!L14+'IV.31 გან'!L14+'V.35 კულტ.სპ.'!L14+'VI.52 ჯან'!L14</f>
        <v>7.4</v>
      </c>
      <c r="N15" s="20">
        <f>I.1!M17+'II.1.4 გზა-კაპ'!M14+'III.27 დასუფთ'!M14+'IV.31 გან'!M14+'V.35 კულტ.სპ.'!M14+'VI.52 ჯან'!M14</f>
        <v>3.2</v>
      </c>
      <c r="O15" s="20">
        <f>I.1!N17+'II.1.4 გზა-კაპ'!N14+'III.27 დასუფთ'!N14+'IV.31 გან'!N14+'V.35 კულტ.სპ.'!N14+'VI.52 ჯან'!N14</f>
        <v>79.400000000000006</v>
      </c>
      <c r="P15" s="20">
        <f>I.1!O17+'II.1.4 გზა-კაპ'!O14+'III.27 დასუფთ'!O14+'IV.31 გან'!O14+'V.35 კულტ.სპ.'!O14+'VI.52 ჯან'!O14</f>
        <v>1553.1000000000001</v>
      </c>
      <c r="Q15" s="20">
        <f>I.1!P17+'II.1.4 გზა-კაპ'!P14+'III.27 დასუფთ'!P14+'IV.31 გან'!P14+'V.35 კულტ.სპ.'!P14+'VI.52 ჯან'!P14</f>
        <v>22.3</v>
      </c>
      <c r="R15" s="20">
        <f>I.1!Q17+'II.1.4 გზა-კაპ'!Q14+'III.27 დასუფთ'!Q14+'IV.31 გან'!Q14+'V.35 კულტ.სპ.'!Q14+'VI.52 ჯან'!Q14</f>
        <v>3210.6</v>
      </c>
      <c r="S15" s="20">
        <f>I.1!R17+'II.1.4 გზა-კაპ'!R14+'III.27 დასუფთ'!R14+'IV.31 გან'!R14+'V.35 კულტ.სპ.'!R14+'VI.52 ჯან'!R14</f>
        <v>4.5</v>
      </c>
      <c r="T15" s="20">
        <f>I.1!S17+'II.1.4 გზა-კაპ'!S14+'III.27 დასუფთ'!S14+'IV.31 გან'!S14+'V.35 კულტ.სპ.'!S14+'VI.52 ჯან'!S14</f>
        <v>562.20000000000005</v>
      </c>
      <c r="U15" s="20">
        <f>I.1!T17+'II.1.4 გზა-კაპ'!T14+'III.27 დასუფთ'!T14+'IV.31 გან'!T14+'V.35 კულტ.სპ.'!T14+'VI.52 ჯან'!T14</f>
        <v>171.5</v>
      </c>
      <c r="V15" s="20">
        <f>I.1!U17+'II.1.4 გზა-კაპ'!U14+'III.27 დასუფთ'!U14+'IV.31 გან'!U14+'V.35 კულტ.სპ.'!U14+'VI.52 ჯან'!U14</f>
        <v>1814.3000000000002</v>
      </c>
      <c r="W15" s="20">
        <f>I.1!V17+'II.1.4 გზა-კაპ'!V14+'III.27 დასუფთ'!V14+'IV.31 გან'!V14+'V.35 კულტ.სპ.'!V14+'VI.52 ჯან'!V14</f>
        <v>81</v>
      </c>
    </row>
    <row r="16" spans="1:24" s="19" customFormat="1" ht="15" customHeight="1" x14ac:dyDescent="0.2">
      <c r="A16" s="59"/>
      <c r="B16" s="21" t="s">
        <v>28</v>
      </c>
      <c r="C16" s="59"/>
      <c r="D16" s="20">
        <f t="shared" ref="D16:W16" si="4">D15-D14</f>
        <v>-7742.7000000000007</v>
      </c>
      <c r="E16" s="20">
        <f t="shared" si="4"/>
        <v>-3019.0999999999995</v>
      </c>
      <c r="F16" s="20">
        <f t="shared" si="4"/>
        <v>-130.99999999999977</v>
      </c>
      <c r="G16" s="20">
        <f t="shared" si="4"/>
        <v>-716.49999999999977</v>
      </c>
      <c r="H16" s="20">
        <f t="shared" si="4"/>
        <v>-11.100000000000023</v>
      </c>
      <c r="I16" s="20">
        <f t="shared" si="4"/>
        <v>-13.000000000000004</v>
      </c>
      <c r="J16" s="20">
        <f t="shared" si="4"/>
        <v>-37.300000000000011</v>
      </c>
      <c r="K16" s="20">
        <f t="shared" si="4"/>
        <v>-11.799999999999999</v>
      </c>
      <c r="L16" s="20">
        <f t="shared" si="4"/>
        <v>0</v>
      </c>
      <c r="M16" s="20">
        <f t="shared" si="4"/>
        <v>-8.7999999999999989</v>
      </c>
      <c r="N16" s="20">
        <f t="shared" si="4"/>
        <v>0</v>
      </c>
      <c r="O16" s="20">
        <f t="shared" si="4"/>
        <v>-24.700000000000003</v>
      </c>
      <c r="P16" s="20">
        <f t="shared" si="4"/>
        <v>-609.79999999999995</v>
      </c>
      <c r="Q16" s="20">
        <f t="shared" si="4"/>
        <v>-0.30000000000000071</v>
      </c>
      <c r="R16" s="20">
        <f t="shared" si="4"/>
        <v>-505.40000000000009</v>
      </c>
      <c r="S16" s="20">
        <f t="shared" si="4"/>
        <v>-10.5</v>
      </c>
      <c r="T16" s="20">
        <f t="shared" si="4"/>
        <v>-205.39999999999998</v>
      </c>
      <c r="U16" s="20">
        <f t="shared" si="4"/>
        <v>-1450</v>
      </c>
      <c r="V16" s="20">
        <f t="shared" si="4"/>
        <v>-4723.2</v>
      </c>
      <c r="W16" s="20">
        <f t="shared" si="4"/>
        <v>-0.40000000000000568</v>
      </c>
    </row>
    <row r="17" spans="1:23" ht="15" customHeight="1" x14ac:dyDescent="0.2">
      <c r="A17" s="59"/>
      <c r="B17" s="21" t="s">
        <v>29</v>
      </c>
      <c r="C17" s="59"/>
      <c r="D17" s="20">
        <f t="shared" ref="D17:K17" si="5">D15/D14*100</f>
        <v>54.363163757890831</v>
      </c>
      <c r="E17" s="20">
        <f t="shared" si="5"/>
        <v>70.821494152894559</v>
      </c>
      <c r="F17" s="20">
        <f t="shared" si="5"/>
        <v>91.070819985004448</v>
      </c>
      <c r="G17" s="20">
        <f t="shared" si="5"/>
        <v>73.823615373374267</v>
      </c>
      <c r="H17" s="20">
        <f t="shared" si="5"/>
        <v>94.658325312800756</v>
      </c>
      <c r="I17" s="20">
        <f t="shared" si="5"/>
        <v>23.529411764705877</v>
      </c>
      <c r="J17" s="20">
        <f t="shared" si="5"/>
        <v>82.471804511278194</v>
      </c>
      <c r="K17" s="20">
        <f t="shared" si="5"/>
        <v>10.606060606060607</v>
      </c>
      <c r="L17" s="20"/>
      <c r="M17" s="9">
        <f>M15/M14*100</f>
        <v>45.679012345679013</v>
      </c>
      <c r="N17" s="20">
        <f>N15/N14*100</f>
        <v>100</v>
      </c>
      <c r="O17" s="20">
        <f t="shared" ref="O17:W17" si="6">O15/O14*100</f>
        <v>76.272814601344862</v>
      </c>
      <c r="P17" s="20">
        <f t="shared" si="6"/>
        <v>71.806371075870373</v>
      </c>
      <c r="Q17" s="20">
        <f t="shared" si="6"/>
        <v>98.672566371681413</v>
      </c>
      <c r="R17" s="20">
        <f t="shared" si="6"/>
        <v>86.399354144241116</v>
      </c>
      <c r="S17" s="9">
        <f t="shared" si="6"/>
        <v>30</v>
      </c>
      <c r="T17" s="20">
        <f t="shared" si="6"/>
        <v>73.241271495570615</v>
      </c>
      <c r="U17" s="20">
        <f t="shared" si="6"/>
        <v>10.576626580326858</v>
      </c>
      <c r="V17" s="20">
        <f t="shared" si="6"/>
        <v>27.752198852772469</v>
      </c>
      <c r="W17" s="20">
        <f t="shared" si="6"/>
        <v>99.508599508599502</v>
      </c>
    </row>
    <row r="18" spans="1:23" x14ac:dyDescent="0.2">
      <c r="A18" s="63"/>
      <c r="B18" s="64"/>
      <c r="C18" s="63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</row>
    <row r="19" spans="1:23" x14ac:dyDescent="0.2">
      <c r="A19" s="63"/>
      <c r="B19" s="64"/>
      <c r="C19" s="63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</row>
    <row r="20" spans="1:23" x14ac:dyDescent="0.2">
      <c r="A20" s="63"/>
      <c r="B20" s="64"/>
      <c r="C20" s="63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</row>
    <row r="21" spans="1:23" x14ac:dyDescent="0.2">
      <c r="A21" s="63"/>
      <c r="B21" s="64"/>
      <c r="C21" s="63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</row>
    <row r="22" spans="1:23" x14ac:dyDescent="0.2">
      <c r="A22" s="63"/>
      <c r="B22" s="64"/>
      <c r="C22" s="63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</row>
    <row r="23" spans="1:23" ht="13.5" customHeight="1" x14ac:dyDescent="0.2">
      <c r="B23" s="66" t="s">
        <v>166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114" t="s">
        <v>57</v>
      </c>
      <c r="S23" s="114"/>
      <c r="T23" s="114"/>
      <c r="U23" s="114"/>
      <c r="V23" s="114"/>
    </row>
    <row r="24" spans="1:23" ht="12.75" x14ac:dyDescent="0.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9"/>
      <c r="S24" s="70"/>
      <c r="T24" s="70"/>
      <c r="U24" s="70"/>
      <c r="V24" s="70"/>
    </row>
    <row r="25" spans="1:23" ht="13.5" x14ac:dyDescent="0.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114"/>
      <c r="S25" s="114"/>
      <c r="T25" s="114"/>
      <c r="U25" s="114"/>
      <c r="V25" s="70"/>
    </row>
  </sheetData>
  <mergeCells count="20">
    <mergeCell ref="U4:U6"/>
    <mergeCell ref="G5:G6"/>
    <mergeCell ref="B2:V2"/>
    <mergeCell ref="A3:A7"/>
    <mergeCell ref="B3:B7"/>
    <mergeCell ref="C3:C7"/>
    <mergeCell ref="D3:D6"/>
    <mergeCell ref="E3:U3"/>
    <mergeCell ref="V3:V6"/>
    <mergeCell ref="H5:P5"/>
    <mergeCell ref="R23:V23"/>
    <mergeCell ref="R25:U25"/>
    <mergeCell ref="W3:W6"/>
    <mergeCell ref="E4:E6"/>
    <mergeCell ref="F4:F6"/>
    <mergeCell ref="G4:P4"/>
    <mergeCell ref="Q4:Q6"/>
    <mergeCell ref="R4:R6"/>
    <mergeCell ref="S4:S6"/>
    <mergeCell ref="T4:T6"/>
  </mergeCells>
  <pageMargins left="0.17" right="0.2" top="0.19" bottom="0.16" header="0.17" footer="0.16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W34"/>
  <sheetViews>
    <sheetView showZeros="0" zoomScale="110" zoomScaleNormal="110" workbookViewId="0">
      <pane ySplit="6" topLeftCell="A7" activePane="bottomLeft" state="frozen"/>
      <selection activeCell="C35" sqref="C35"/>
      <selection pane="bottomLeft" activeCell="U14" sqref="U14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9" width="4.140625" style="19" customWidth="1"/>
    <col min="20" max="20" width="5.7109375" style="19" customWidth="1"/>
    <col min="21" max="21" width="4.7109375" style="19" customWidth="1"/>
    <col min="22" max="22" width="4.42578125" style="19" customWidth="1"/>
    <col min="23" max="23" width="0" style="19" hidden="1" customWidth="1"/>
    <col min="24" max="16384" width="9.140625" style="18"/>
  </cols>
  <sheetData>
    <row r="1" spans="1:23" ht="14.25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4</v>
      </c>
    </row>
    <row r="2" spans="1:23" ht="12.7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3.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3.5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41" t="s">
        <v>3</v>
      </c>
      <c r="H5" s="41" t="s">
        <v>4</v>
      </c>
      <c r="I5" s="41" t="s">
        <v>5</v>
      </c>
      <c r="J5" s="41" t="s">
        <v>6</v>
      </c>
      <c r="K5" s="41" t="s">
        <v>7</v>
      </c>
      <c r="L5" s="41" t="s">
        <v>8</v>
      </c>
      <c r="M5" s="41" t="s">
        <v>9</v>
      </c>
      <c r="N5" s="41" t="s">
        <v>52</v>
      </c>
      <c r="O5" s="41" t="s">
        <v>10</v>
      </c>
      <c r="P5" s="111"/>
      <c r="Q5" s="111"/>
      <c r="R5" s="111"/>
      <c r="S5" s="111"/>
      <c r="T5" s="111"/>
      <c r="U5" s="111"/>
      <c r="V5" s="111"/>
    </row>
    <row r="6" spans="1:23" x14ac:dyDescent="0.2">
      <c r="A6" s="110"/>
      <c r="B6" s="110"/>
      <c r="C6" s="40">
        <v>1</v>
      </c>
      <c r="D6" s="40">
        <v>2</v>
      </c>
      <c r="E6" s="40">
        <v>21</v>
      </c>
      <c r="F6" s="40">
        <v>22</v>
      </c>
      <c r="G6" s="40">
        <v>221</v>
      </c>
      <c r="H6" s="40">
        <v>222</v>
      </c>
      <c r="I6" s="40">
        <v>223</v>
      </c>
      <c r="J6" s="40">
        <v>224</v>
      </c>
      <c r="K6" s="40">
        <v>225</v>
      </c>
      <c r="L6" s="40">
        <v>226</v>
      </c>
      <c r="M6" s="40">
        <v>227</v>
      </c>
      <c r="N6" s="40">
        <v>228</v>
      </c>
      <c r="O6" s="40">
        <v>229</v>
      </c>
      <c r="P6" s="40">
        <v>23</v>
      </c>
      <c r="Q6" s="40">
        <v>24</v>
      </c>
      <c r="R6" s="40">
        <v>25</v>
      </c>
      <c r="S6" s="40">
        <v>26</v>
      </c>
      <c r="T6" s="40">
        <v>27</v>
      </c>
      <c r="U6" s="40">
        <v>28</v>
      </c>
      <c r="V6" s="40">
        <v>29</v>
      </c>
      <c r="W6" s="18"/>
    </row>
    <row r="7" spans="1:23" ht="15.75" customHeight="1" x14ac:dyDescent="0.2">
      <c r="A7" s="40">
        <v>1</v>
      </c>
      <c r="B7" s="40">
        <v>2</v>
      </c>
      <c r="C7" s="40">
        <v>4</v>
      </c>
      <c r="D7" s="40">
        <v>5</v>
      </c>
      <c r="E7" s="40">
        <v>6</v>
      </c>
      <c r="F7" s="40">
        <v>7</v>
      </c>
      <c r="G7" s="40">
        <v>8</v>
      </c>
      <c r="H7" s="40">
        <v>9</v>
      </c>
      <c r="I7" s="40">
        <v>10</v>
      </c>
      <c r="J7" s="40">
        <v>11</v>
      </c>
      <c r="K7" s="40">
        <v>12</v>
      </c>
      <c r="L7" s="40">
        <v>13</v>
      </c>
      <c r="M7" s="40">
        <v>14</v>
      </c>
      <c r="N7" s="40">
        <v>15</v>
      </c>
      <c r="O7" s="40">
        <v>16</v>
      </c>
      <c r="P7" s="40">
        <v>17</v>
      </c>
      <c r="Q7" s="40">
        <v>18</v>
      </c>
      <c r="R7" s="40">
        <v>19</v>
      </c>
      <c r="S7" s="40">
        <v>20</v>
      </c>
      <c r="T7" s="40">
        <v>21</v>
      </c>
      <c r="U7" s="40">
        <v>22</v>
      </c>
      <c r="V7" s="40">
        <v>23</v>
      </c>
    </row>
    <row r="8" spans="1:23" ht="22.5" x14ac:dyDescent="0.2">
      <c r="A8" s="40"/>
      <c r="B8" s="24" t="s">
        <v>67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40"/>
      <c r="W8" s="18"/>
    </row>
    <row r="9" spans="1:23" ht="13.5" customHeight="1" x14ac:dyDescent="0.2">
      <c r="A9" s="40"/>
      <c r="B9" s="21" t="s">
        <v>23</v>
      </c>
      <c r="C9" s="20">
        <f t="shared" ref="C9:C14" si="0">D9+U9+V9</f>
        <v>2581.8000000000002</v>
      </c>
      <c r="D9" s="20">
        <f t="shared" ref="D9:D14" si="1">E9+F9+P9+Q9+R9+S9+T9</f>
        <v>1156.8</v>
      </c>
      <c r="E9" s="20">
        <f>E18+'II.2.10 განათება'!E9+'II.3.11 სანიაღ'!E9+'II.4.13 ბინ'!E9+'II.5.19 ბალანსზე'!E9+'II.6.20 კეთ'!E9+'II.7.25 სერ'!E18+'II.7.25 სერ'!E27+'II.11.26 მელ'!E9+'II.11.26 მელ'!E18+'II.11.26 მელ'!E27</f>
        <v>0</v>
      </c>
      <c r="F9" s="20">
        <f t="shared" ref="F9:F14" si="2">G9+H9+I9+J9+K9+L9+M9+N9+O9</f>
        <v>505.09999999999997</v>
      </c>
      <c r="G9" s="20">
        <f>G18+'II.2.10 განათება'!G9+'II.3.11 სანიაღ'!G9+'II.4.13 ბინ'!G9+'II.5.19 ბალანსზე'!G9+'II.6.20 კეთ'!G9+'II.7.25 სერ'!G18+'II.7.25 სერ'!G27+'II.11.26 მელ'!G9+'II.11.26 მელ'!G18+'II.11.26 მელ'!G27</f>
        <v>0</v>
      </c>
      <c r="H9" s="20">
        <f>H18+'II.2.10 განათება'!H9+'II.3.11 სანიაღ'!H9+'II.4.13 ბინ'!H9+'II.5.19 ბალანსზე'!H9+'II.6.20 კეთ'!H9+'II.7.25 სერ'!H18+'II.7.25 სერ'!H27+'II.11.26 მელ'!H9+'II.11.26 მელ'!H18+'II.11.26 მელ'!H27</f>
        <v>0</v>
      </c>
      <c r="I9" s="20">
        <f>I18+'II.2.10 განათება'!I9+'II.3.11 სანიაღ'!I9+'II.4.13 ბინ'!I9+'II.5.19 ბალანსზე'!I9+'II.6.20 კეთ'!I9+'II.7.25 სერ'!I18+'II.7.25 სერ'!I27+'II.11.26 მელ'!I9+'II.11.26 მელ'!I18+'II.11.26 მელ'!I27</f>
        <v>0</v>
      </c>
      <c r="J9" s="20">
        <f>J18+'II.2.10 განათება'!J9+'II.3.11 სანიაღ'!J9+'II.4.13 ბინ'!J9+'II.5.19 ბალანსზე'!J9+'II.6.20 კეთ'!J9+'II.7.25 სერ'!J18+'II.7.25 სერ'!J27+'II.11.26 მელ'!J9+'II.11.26 მელ'!J18+'II.11.26 მელ'!J27</f>
        <v>0</v>
      </c>
      <c r="K9" s="20">
        <f>K18+'II.2.10 განათება'!K9+'II.3.11 სანიაღ'!K9+'II.4.13 ბინ'!K9+'II.5.19 ბალანსზე'!K9+'II.6.20 კეთ'!K9+'II.7.25 სერ'!K18+'II.7.25 სერ'!K27+'II.11.26 მელ'!K9+'II.11.26 მელ'!K18+'II.11.26 მელ'!K27</f>
        <v>0</v>
      </c>
      <c r="L9" s="20">
        <f>L18+'II.2.10 განათება'!L9+'II.3.11 სანიაღ'!L9+'II.4.13 ბინ'!L9+'II.5.19 ბალანსზე'!L9+'II.6.20 კეთ'!L9+'II.7.25 სერ'!L18+'II.7.25 სერ'!L27+'II.11.26 მელ'!L9+'II.11.26 მელ'!L18+'II.11.26 მელ'!L27</f>
        <v>0</v>
      </c>
      <c r="M9" s="20">
        <f>M18+'II.2.10 განათება'!M9+'II.3.11 სანიაღ'!M9+'II.4.13 ბინ'!M9+'II.5.19 ბალანსზე'!M9+'II.6.20 კეთ'!M9+'II.7.25 სერ'!M18+'II.7.25 სერ'!M27+'II.11.26 მელ'!M9+'II.11.26 მელ'!M18+'II.11.26 მელ'!M27</f>
        <v>0</v>
      </c>
      <c r="N9" s="20">
        <f>N18+'II.2.10 განათება'!N9+'II.3.11 სანიაღ'!N9+'II.4.13 ბინ'!N9+'II.5.19 ბალანსზე'!N9+'II.6.20 კეთ'!N9+'II.7.25 სერ'!N18+'II.7.25 სერ'!N27+'II.11.26 მელ'!N9+'II.11.26 მელ'!N18+'II.11.26 მელ'!N27</f>
        <v>0</v>
      </c>
      <c r="O9" s="20">
        <f>O18+'II.2.10 განათება'!O9+'II.3.11 სანიაღ'!O9+'II.4.13 ბინ'!O9+'II.5.19 ბალანსზე'!O9+'II.6.20 კეთ'!O9+'II.7.25 სერ'!O18+'II.7.25 სერ'!O27+'II.11.26 მელ'!O9+'II.11.26 მელ'!O18+'II.11.26 მელ'!O27</f>
        <v>505.09999999999997</v>
      </c>
      <c r="P9" s="20">
        <f>P18+'II.2.10 განათება'!P9+'II.3.11 სანიაღ'!P9+'II.4.13 ბინ'!P9+'II.5.19 ბალანსზე'!P9+'II.6.20 კეთ'!P9+'II.7.25 სერ'!P18+'II.7.25 სერ'!P27+'II.11.26 მელ'!P9+'II.11.26 მელ'!P18+'II.11.26 მელ'!P27</f>
        <v>0</v>
      </c>
      <c r="Q9" s="20">
        <f>Q18+'II.2.10 განათება'!Q9+'II.3.11 სანიაღ'!Q9+'II.4.13 ბინ'!Q9+'II.5.19 ბალანსზე'!Q9+'II.6.20 კეთ'!Q9+'II.7.25 სერ'!Q18+'II.7.25 სერ'!Q27+'II.11.26 მელ'!Q9+'II.11.26 მელ'!Q18+'II.11.26 მელ'!Q27</f>
        <v>181.5</v>
      </c>
      <c r="R9" s="20">
        <f>R18+'II.2.10 განათება'!R9+'II.3.11 სანიაღ'!R9+'II.4.13 ბინ'!R9+'II.5.19 ბალანსზე'!R9+'II.6.20 კეთ'!R9+'II.7.25 სერ'!R18+'II.7.25 სერ'!R27+'II.11.26 მელ'!R9+'II.11.26 მელ'!R18+'II.11.26 მელ'!R27</f>
        <v>0</v>
      </c>
      <c r="S9" s="20">
        <f>S18+'II.2.10 განათება'!S9+'II.3.11 სანიაღ'!S9+'II.4.13 ბინ'!S9+'II.5.19 ბალანსზე'!S9+'II.6.20 კეთ'!S9+'II.7.25 სერ'!S18+'II.7.25 სერ'!S27+'II.11.26 მელ'!S9+'II.11.26 მელ'!S18+'II.11.26 მელ'!S27</f>
        <v>0</v>
      </c>
      <c r="T9" s="20">
        <f>T18+'II.2.10 განათება'!T9+'II.3.11 სანიაღ'!T9+'II.4.13 ბინ'!T9+'II.5.19 ბალანსზე'!T9+'II.6.20 კეთ'!T9+'II.7.25 სერ'!T18+'II.7.25 სერ'!T27+'II.11.26 მელ'!T9+'II.11.26 მელ'!T18+'II.11.26 მელ'!T27</f>
        <v>470.2</v>
      </c>
      <c r="U9" s="20">
        <f>U18+'II.2.10 განათება'!U9+'II.3.11 სანიაღ'!U9+'II.4.13 ბინ'!U9+'II.5.19 ბალანსზე'!U9+'II.6.20 კეთ'!U9+'II.7.25 სერ'!U18+'II.7.25 სერ'!U27+'II.11.26 მელ'!U9+'II.11.26 მელ'!U18+'II.11.26 მელ'!U27</f>
        <v>1425</v>
      </c>
      <c r="V9" s="20">
        <f>V18+'II.2.10 განათება'!V9+'II.3.11 სანიაღ'!V9+'II.4.13 ბინ'!V9+'II.5.19 ბალანსზე'!V9+'II.6.20 კეთ'!V9+'II.7.25 სერ'!V18+'II.7.25 სერ'!V27+'II.11.26 მელ'!V9+'II.11.26 მელ'!V18+'II.11.26 მელ'!V27</f>
        <v>0</v>
      </c>
      <c r="W9" s="18"/>
    </row>
    <row r="10" spans="1:23" ht="13.5" customHeight="1" x14ac:dyDescent="0.2">
      <c r="A10" s="40"/>
      <c r="B10" s="21" t="s">
        <v>24</v>
      </c>
      <c r="C10" s="20">
        <f t="shared" si="0"/>
        <v>12</v>
      </c>
      <c r="D10" s="20">
        <f t="shared" si="1"/>
        <v>12</v>
      </c>
      <c r="E10" s="20">
        <f>E19+'II.2.10 განათება'!E10+'II.3.11 სანიაღ'!E10+'II.4.13 ბინ'!E10+'II.5.19 ბალანსზე'!E10+'II.6.20 კეთ'!E10+'II.7.25 სერ'!E19+'II.7.25 სერ'!E28+'II.11.26 მელ'!E10+'II.11.26 მელ'!E19+'II.11.26 მელ'!E28</f>
        <v>0</v>
      </c>
      <c r="F10" s="20">
        <f t="shared" si="2"/>
        <v>0</v>
      </c>
      <c r="G10" s="20">
        <f>G19+'II.2.10 განათება'!G10+'II.3.11 სანიაღ'!G10+'II.4.13 ბინ'!G10+'II.5.19 ბალანსზე'!G10+'II.6.20 კეთ'!G10+'II.7.25 სერ'!G19+'II.7.25 სერ'!G28+'II.11.26 მელ'!G10+'II.11.26 მელ'!G19+'II.11.26 მელ'!G28</f>
        <v>0</v>
      </c>
      <c r="H10" s="20">
        <f>H19+'II.2.10 განათება'!H10+'II.3.11 სანიაღ'!H10+'II.4.13 ბინ'!H10+'II.5.19 ბალანსზე'!H10+'II.6.20 კეთ'!H10+'II.7.25 სერ'!H19+'II.7.25 სერ'!H28+'II.11.26 მელ'!H10+'II.11.26 მელ'!H19+'II.11.26 მელ'!H28</f>
        <v>0</v>
      </c>
      <c r="I10" s="20">
        <f>I19+'II.2.10 განათება'!I10+'II.3.11 სანიაღ'!I10+'II.4.13 ბინ'!I10+'II.5.19 ბალანსზე'!I10+'II.6.20 კეთ'!I10+'II.7.25 სერ'!I19+'II.7.25 სერ'!I28+'II.11.26 მელ'!I10+'II.11.26 მელ'!I19+'II.11.26 მელ'!I28</f>
        <v>0</v>
      </c>
      <c r="J10" s="20">
        <f>J19+'II.2.10 განათება'!J10+'II.3.11 სანიაღ'!J10+'II.4.13 ბინ'!J10+'II.5.19 ბალანსზე'!J10+'II.6.20 კეთ'!J10+'II.7.25 სერ'!J19+'II.7.25 სერ'!J28+'II.11.26 მელ'!J10+'II.11.26 მელ'!J19+'II.11.26 მელ'!J28</f>
        <v>0</v>
      </c>
      <c r="K10" s="20">
        <f>K19+'II.2.10 განათება'!K10+'II.3.11 სანიაღ'!K10+'II.4.13 ბინ'!K10+'II.5.19 ბალანსზე'!K10+'II.6.20 კეთ'!K10+'II.7.25 სერ'!K19+'II.7.25 სერ'!K28+'II.11.26 მელ'!K10+'II.11.26 მელ'!K19+'II.11.26 მელ'!K28</f>
        <v>0</v>
      </c>
      <c r="L10" s="20">
        <f>L19+'II.2.10 განათება'!L10+'II.3.11 სანიაღ'!L10+'II.4.13 ბინ'!L10+'II.5.19 ბალანსზე'!L10+'II.6.20 კეთ'!L10+'II.7.25 სერ'!L19+'II.7.25 სერ'!L28+'II.11.26 მელ'!L10+'II.11.26 მელ'!L19+'II.11.26 მელ'!L28</f>
        <v>0</v>
      </c>
      <c r="M10" s="20">
        <f>M19+'II.2.10 განათება'!M10+'II.3.11 სანიაღ'!M10+'II.4.13 ბინ'!M10+'II.5.19 ბალანსზე'!M10+'II.6.20 კეთ'!M10+'II.7.25 სერ'!M19+'II.7.25 სერ'!M28+'II.11.26 მელ'!M10+'II.11.26 მელ'!M19+'II.11.26 მელ'!M28</f>
        <v>0</v>
      </c>
      <c r="N10" s="20">
        <f>N19+'II.2.10 განათება'!N10+'II.3.11 სანიაღ'!N10+'II.4.13 ბინ'!N10+'II.5.19 ბალანსზე'!N10+'II.6.20 კეთ'!N10+'II.7.25 სერ'!N19+'II.7.25 სერ'!N28+'II.11.26 მელ'!N10+'II.11.26 მელ'!N19+'II.11.26 მელ'!N28</f>
        <v>0</v>
      </c>
      <c r="O10" s="20">
        <f>O19+'II.2.10 განათება'!O10+'II.3.11 სანიაღ'!O10+'II.4.13 ბინ'!O10+'II.5.19 ბალანსზე'!O10+'II.6.20 კეთ'!O10+'II.7.25 სერ'!O19+'II.7.25 სერ'!O28+'II.11.26 მელ'!O10+'II.11.26 მელ'!O19+'II.11.26 მელ'!O28</f>
        <v>0</v>
      </c>
      <c r="P10" s="20">
        <f>P19+'II.2.10 განათება'!P10+'II.3.11 სანიაღ'!P10+'II.4.13 ბინ'!P10+'II.5.19 ბალანსზე'!P10+'II.6.20 კეთ'!P10+'II.7.25 სერ'!P19+'II.7.25 სერ'!P28+'II.11.26 მელ'!P10+'II.11.26 მელ'!P19+'II.11.26 მელ'!P28</f>
        <v>0</v>
      </c>
      <c r="Q10" s="20">
        <f>Q19+'II.2.10 განათება'!Q10+'II.3.11 სანიაღ'!Q10+'II.4.13 ბინ'!Q10+'II.5.19 ბალანსზე'!Q10+'II.6.20 კეთ'!Q10+'II.7.25 სერ'!Q19+'II.7.25 სერ'!Q28+'II.11.26 მელ'!Q10+'II.11.26 მელ'!Q19+'II.11.26 მელ'!Q28</f>
        <v>0</v>
      </c>
      <c r="R10" s="20">
        <f>R19+'II.2.10 განათება'!R10+'II.3.11 სანიაღ'!R10+'II.4.13 ბინ'!R10+'II.5.19 ბალანსზე'!R10+'II.6.20 კეთ'!R10+'II.7.25 სერ'!R19+'II.7.25 სერ'!R28+'II.11.26 მელ'!R10+'II.11.26 მელ'!R19+'II.11.26 მელ'!R28</f>
        <v>0</v>
      </c>
      <c r="S10" s="20">
        <f>S19+'II.2.10 განათება'!S10+'II.3.11 სანიაღ'!S10+'II.4.13 ბინ'!S10+'II.5.19 ბალანსზე'!S10+'II.6.20 კეთ'!S10+'II.7.25 სერ'!S19+'II.7.25 სერ'!S28+'II.11.26 მელ'!S10+'II.11.26 მელ'!S19+'II.11.26 მელ'!S28</f>
        <v>0</v>
      </c>
      <c r="T10" s="20">
        <f>T19+'II.2.10 განათება'!T10+'II.3.11 სანიაღ'!T10+'II.4.13 ბინ'!T10+'II.5.19 ბალანსზე'!T10+'II.6.20 კეთ'!T10+'II.7.25 სერ'!T19+'II.7.25 სერ'!T28+'II.11.26 მელ'!T10+'II.11.26 მელ'!T19+'II.11.26 მელ'!T28</f>
        <v>12</v>
      </c>
      <c r="U10" s="20">
        <f>U19+'II.2.10 განათება'!U10+'II.3.11 სანიაღ'!U10+'II.4.13 ბინ'!U10+'II.5.19 ბალანსზე'!U10+'II.6.20 კეთ'!U10+'II.7.25 სერ'!U19+'II.7.25 სერ'!U28+'II.11.26 მელ'!U10+'II.11.26 მელ'!U19+'II.11.26 მელ'!U28</f>
        <v>0</v>
      </c>
      <c r="V10" s="20">
        <f>V19+'II.2.10 განათება'!V10+'II.3.11 სანიაღ'!V10+'II.4.13 ბინ'!V10+'II.5.19 ბალანსზე'!V10+'II.6.20 კეთ'!V10+'II.7.25 სერ'!V19+'II.7.25 სერ'!V28+'II.11.26 მელ'!V10+'II.11.26 მელ'!V19+'II.11.26 მელ'!V28</f>
        <v>0</v>
      </c>
      <c r="W10" s="18"/>
    </row>
    <row r="11" spans="1:23" ht="13.5" customHeight="1" x14ac:dyDescent="0.2">
      <c r="A11" s="40"/>
      <c r="B11" s="21" t="s">
        <v>25</v>
      </c>
      <c r="C11" s="20">
        <f t="shared" si="0"/>
        <v>1641.3999999999999</v>
      </c>
      <c r="D11" s="20">
        <f t="shared" si="1"/>
        <v>891.59999999999991</v>
      </c>
      <c r="E11" s="20">
        <f>E20+'II.2.10 განათება'!E11+'II.3.11 სანიაღ'!E11+'II.4.13 ბინ'!E11+'II.5.19 ბალანსზე'!E11+'II.6.20 კეთ'!E11+'II.7.25 სერ'!E20+'II.7.25 სერ'!E29+'II.11.26 მელ'!E11+'II.11.26 მელ'!E20+'II.11.26 მელ'!E29</f>
        <v>0</v>
      </c>
      <c r="F11" s="20">
        <f t="shared" si="2"/>
        <v>180</v>
      </c>
      <c r="G11" s="20">
        <f>G20+'II.2.10 განათება'!G11+'II.3.11 სანიაღ'!G11+'II.4.13 ბინ'!G11+'II.5.19 ბალანსზე'!G11+'II.6.20 კეთ'!G11+'II.7.25 სერ'!G20+'II.7.25 სერ'!G29+'II.11.26 მელ'!G11+'II.11.26 მელ'!G20+'II.11.26 მელ'!G29</f>
        <v>0</v>
      </c>
      <c r="H11" s="20">
        <f>H20+'II.2.10 განათება'!H11+'II.3.11 სანიაღ'!H11+'II.4.13 ბინ'!H11+'II.5.19 ბალანსზე'!H11+'II.6.20 კეთ'!H11+'II.7.25 სერ'!H20+'II.7.25 სერ'!H29+'II.11.26 მელ'!H11+'II.11.26 მელ'!H20+'II.11.26 მელ'!H29</f>
        <v>0</v>
      </c>
      <c r="I11" s="20">
        <f>I20+'II.2.10 განათება'!I11+'II.3.11 სანიაღ'!I11+'II.4.13 ბინ'!I11+'II.5.19 ბალანსზე'!I11+'II.6.20 კეთ'!I11+'II.7.25 სერ'!I20+'II.7.25 სერ'!I29+'II.11.26 მელ'!I11+'II.11.26 მელ'!I20+'II.11.26 მელ'!I29</f>
        <v>52.1</v>
      </c>
      <c r="J11" s="20">
        <f>J20+'II.2.10 განათება'!J11+'II.3.11 სანიაღ'!J11+'II.4.13 ბინ'!J11+'II.5.19 ბალანსზე'!J11+'II.6.20 კეთ'!J11+'II.7.25 სერ'!J20+'II.7.25 სერ'!J29+'II.11.26 მელ'!J11+'II.11.26 მელ'!J20+'II.11.26 მელ'!J29</f>
        <v>0</v>
      </c>
      <c r="K11" s="20">
        <f>K20+'II.2.10 განათება'!K11+'II.3.11 სანიაღ'!K11+'II.4.13 ბინ'!K11+'II.5.19 ბალანსზე'!K11+'II.6.20 კეთ'!K11+'II.7.25 სერ'!K20+'II.7.25 სერ'!K29+'II.11.26 მელ'!K11+'II.11.26 მელ'!K20+'II.11.26 მელ'!K29</f>
        <v>0</v>
      </c>
      <c r="L11" s="20">
        <f>L20+'II.2.10 განათება'!L11+'II.3.11 სანიაღ'!L11+'II.4.13 ბინ'!L11+'II.5.19 ბალანსზე'!L11+'II.6.20 კეთ'!L11+'II.7.25 სერ'!L20+'II.7.25 სერ'!L29+'II.11.26 მელ'!L11+'II.11.26 მელ'!L20+'II.11.26 მელ'!L29</f>
        <v>0</v>
      </c>
      <c r="M11" s="20">
        <f>M20+'II.2.10 განათება'!M11+'II.3.11 სანიაღ'!M11+'II.4.13 ბინ'!M11+'II.5.19 ბალანსზე'!M11+'II.6.20 კეთ'!M11+'II.7.25 სერ'!M20+'II.7.25 სერ'!M29+'II.11.26 მელ'!M11+'II.11.26 მელ'!M20+'II.11.26 მელ'!M29</f>
        <v>0</v>
      </c>
      <c r="N11" s="20">
        <f>N20+'II.2.10 განათება'!N11+'II.3.11 სანიაღ'!N11+'II.4.13 ბინ'!N11+'II.5.19 ბალანსზე'!N11+'II.6.20 კეთ'!N11+'II.7.25 სერ'!N20+'II.7.25 სერ'!N29+'II.11.26 მელ'!N11+'II.11.26 მელ'!N20+'II.11.26 მელ'!N29</f>
        <v>0</v>
      </c>
      <c r="O11" s="20">
        <f>O20+'II.2.10 განათება'!O11+'II.3.11 სანიაღ'!O11+'II.4.13 ბინ'!O11+'II.5.19 ბალანსზე'!O11+'II.6.20 კეთ'!O11+'II.7.25 სერ'!O20+'II.7.25 სერ'!O29+'II.11.26 მელ'!O11+'II.11.26 მელ'!O20+'II.11.26 მელ'!O29</f>
        <v>127.89999999999999</v>
      </c>
      <c r="P11" s="20">
        <f>P20+'II.2.10 განათება'!P11+'II.3.11 სანიაღ'!P11+'II.4.13 ბინ'!P11+'II.5.19 ბალანსზე'!P11+'II.6.20 კეთ'!P11+'II.7.25 სერ'!P20+'II.7.25 სერ'!P29+'II.11.26 მელ'!P11+'II.11.26 მელ'!P20+'II.11.26 მელ'!P29</f>
        <v>0</v>
      </c>
      <c r="Q11" s="20">
        <f>Q20+'II.2.10 განათება'!Q11+'II.3.11 სანიაღ'!Q11+'II.4.13 ბინ'!Q11+'II.5.19 ბალანსზე'!Q11+'II.6.20 კეთ'!Q11+'II.7.25 სერ'!Q20+'II.7.25 სერ'!Q29+'II.11.26 მელ'!Q11+'II.11.26 მელ'!Q20+'II.11.26 მელ'!Q29</f>
        <v>137.80000000000001</v>
      </c>
      <c r="R11" s="20">
        <f>R20+'II.2.10 განათება'!R11+'II.3.11 სანიაღ'!R11+'II.4.13 ბინ'!R11+'II.5.19 ბალანსზე'!R11+'II.6.20 კეთ'!R11+'II.7.25 სერ'!R20+'II.7.25 სერ'!R29+'II.11.26 მელ'!R11+'II.11.26 მელ'!R20+'II.11.26 მელ'!R29</f>
        <v>0</v>
      </c>
      <c r="S11" s="20">
        <f>S20+'II.2.10 განათება'!S11+'II.3.11 სანიაღ'!S11+'II.4.13 ბინ'!S11+'II.5.19 ბალანსზე'!S11+'II.6.20 კეთ'!S11+'II.7.25 სერ'!S20+'II.7.25 სერ'!S29+'II.11.26 მელ'!S11+'II.11.26 მელ'!S20+'II.11.26 მელ'!S29</f>
        <v>0</v>
      </c>
      <c r="T11" s="20">
        <f>T20+'II.2.10 განათება'!T11+'II.3.11 სანიაღ'!T11+'II.4.13 ბინ'!T11+'II.5.19 ბალანსზე'!T11+'II.6.20 კეთ'!T11+'II.7.25 სერ'!T20+'II.7.25 სერ'!T29+'II.11.26 მელ'!T11+'II.11.26 მელ'!T20+'II.11.26 მელ'!T29</f>
        <v>573.79999999999995</v>
      </c>
      <c r="U11" s="20">
        <f>U20+'II.2.10 განათება'!U11+'II.3.11 სანიაღ'!U11+'II.4.13 ბინ'!U11+'II.5.19 ბალანსზე'!U11+'II.6.20 კეთ'!U11+'II.7.25 სერ'!U20+'II.7.25 სერ'!U29+'II.11.26 მელ'!U11+'II.11.26 მელ'!U20+'II.11.26 მელ'!U29</f>
        <v>749.8</v>
      </c>
      <c r="V11" s="20">
        <f>V20+'II.2.10 განათება'!V11+'II.3.11 სანიაღ'!V11+'II.4.13 ბინ'!V11+'II.5.19 ბალანსზე'!V11+'II.6.20 კეთ'!V11+'II.7.25 სერ'!V20+'II.7.25 სერ'!V29+'II.11.26 მელ'!V11+'II.11.26 მელ'!V20+'II.11.26 მელ'!V29</f>
        <v>0</v>
      </c>
      <c r="W11" s="18"/>
    </row>
    <row r="12" spans="1:23" ht="13.5" customHeight="1" x14ac:dyDescent="0.2">
      <c r="A12" s="40"/>
      <c r="B12" s="22" t="s">
        <v>38</v>
      </c>
      <c r="C12" s="20">
        <f t="shared" si="0"/>
        <v>2596.8999999999996</v>
      </c>
      <c r="D12" s="20">
        <f t="shared" si="1"/>
        <v>588.20000000000005</v>
      </c>
      <c r="E12" s="20">
        <f>E21+'II.2.10 განათება'!E12+'II.3.11 სანიაღ'!E12+'II.4.13 ბინ'!E12+'II.5.19 ბალანსზე'!E12+'II.6.20 კეთ'!E12+'II.7.25 სერ'!E21+'II.7.25 სერ'!E30+'II.11.26 მელ'!E12+'II.11.26 მელ'!E21+'II.11.26 მელ'!E30</f>
        <v>0</v>
      </c>
      <c r="F12" s="20">
        <f t="shared" si="2"/>
        <v>92.5</v>
      </c>
      <c r="G12" s="20">
        <f>G21+'II.2.10 განათება'!G12+'II.3.11 სანიაღ'!G12+'II.4.13 ბინ'!G12+'II.5.19 ბალანსზე'!G12+'II.6.20 კეთ'!G12+'II.7.25 სერ'!G21+'II.7.25 სერ'!G30+'II.11.26 მელ'!G12+'II.11.26 მელ'!G21+'II.11.26 მელ'!G30</f>
        <v>0</v>
      </c>
      <c r="H12" s="20">
        <f>H21+'II.2.10 განათება'!H12+'II.3.11 სანიაღ'!H12+'II.4.13 ბინ'!H12+'II.5.19 ბალანსზე'!H12+'II.6.20 კეთ'!H12+'II.7.25 სერ'!H21+'II.7.25 სერ'!H30+'II.11.26 მელ'!H12+'II.11.26 მელ'!H21+'II.11.26 მელ'!H30</f>
        <v>0</v>
      </c>
      <c r="I12" s="20">
        <f>I21+'II.2.10 განათება'!I12+'II.3.11 სანიაღ'!I12+'II.4.13 ბინ'!I12+'II.5.19 ბალანსზე'!I12+'II.6.20 კეთ'!I12+'II.7.25 სერ'!I21+'II.7.25 სერ'!I30+'II.11.26 მელ'!I12+'II.11.26 მელ'!I21+'II.11.26 მელ'!I30</f>
        <v>2.5</v>
      </c>
      <c r="J12" s="20">
        <f>J21+'II.2.10 განათება'!J12+'II.3.11 სანიაღ'!J12+'II.4.13 ბინ'!J12+'II.5.19 ბალანსზე'!J12+'II.6.20 კეთ'!J12+'II.7.25 სერ'!J21+'II.7.25 სერ'!J30+'II.11.26 მელ'!J12+'II.11.26 მელ'!J21+'II.11.26 მელ'!J30</f>
        <v>0</v>
      </c>
      <c r="K12" s="20">
        <f>K21+'II.2.10 განათება'!K12+'II.3.11 სანიაღ'!K12+'II.4.13 ბინ'!K12+'II.5.19 ბალანსზე'!K12+'II.6.20 კეთ'!K12+'II.7.25 სერ'!K21+'II.7.25 სერ'!K30+'II.11.26 მელ'!K12+'II.11.26 მელ'!K21+'II.11.26 მელ'!K30</f>
        <v>0</v>
      </c>
      <c r="L12" s="20">
        <f>L21+'II.2.10 განათება'!L12+'II.3.11 სანიაღ'!L12+'II.4.13 ბინ'!L12+'II.5.19 ბალანსზე'!L12+'II.6.20 კეთ'!L12+'II.7.25 სერ'!L21+'II.7.25 სერ'!L30+'II.11.26 მელ'!L12+'II.11.26 მელ'!L21+'II.11.26 მელ'!L30</f>
        <v>0</v>
      </c>
      <c r="M12" s="20">
        <f>M21+'II.2.10 განათება'!M12+'II.3.11 სანიაღ'!M12+'II.4.13 ბინ'!M12+'II.5.19 ბალანსზე'!M12+'II.6.20 კეთ'!M12+'II.7.25 სერ'!M21+'II.7.25 სერ'!M30+'II.11.26 მელ'!M12+'II.11.26 მელ'!M21+'II.11.26 მელ'!M30</f>
        <v>0</v>
      </c>
      <c r="N12" s="20">
        <f>N21+'II.2.10 განათება'!N12+'II.3.11 სანიაღ'!N12+'II.4.13 ბინ'!N12+'II.5.19 ბალანსზე'!N12+'II.6.20 კეთ'!N12+'II.7.25 სერ'!N21+'II.7.25 სერ'!N30+'II.11.26 მელ'!N12+'II.11.26 მელ'!N21+'II.11.26 მელ'!N30</f>
        <v>0</v>
      </c>
      <c r="O12" s="20">
        <f>O21+'II.2.10 განათება'!O12+'II.3.11 სანიაღ'!O12+'II.4.13 ბინ'!O12+'II.5.19 ბალანსზე'!O12+'II.6.20 კეთ'!O12+'II.7.25 სერ'!O21+'II.7.25 სერ'!O30+'II.11.26 მელ'!O12+'II.11.26 მელ'!O21+'II.11.26 მელ'!O30</f>
        <v>90</v>
      </c>
      <c r="P12" s="20">
        <f>P21+'II.2.10 განათება'!P12+'II.3.11 სანიაღ'!P12+'II.4.13 ბინ'!P12+'II.5.19 ბალანსზე'!P12+'II.6.20 კეთ'!P12+'II.7.25 სერ'!P21+'II.7.25 სერ'!P30+'II.11.26 მელ'!P12+'II.11.26 მელ'!P21+'II.11.26 მელ'!P30</f>
        <v>0</v>
      </c>
      <c r="Q12" s="20">
        <f>Q21+'II.2.10 განათება'!Q12+'II.3.11 სანიაღ'!Q12+'II.4.13 ბინ'!Q12+'II.5.19 ბალანსზე'!Q12+'II.6.20 კეთ'!Q12+'II.7.25 სერ'!Q21+'II.7.25 სერ'!Q30+'II.11.26 მელ'!Q12+'II.11.26 მელ'!Q21+'II.11.26 მელ'!Q30</f>
        <v>-17.7</v>
      </c>
      <c r="R12" s="20">
        <f>R21+'II.2.10 განათება'!R12+'II.3.11 სანიაღ'!R12+'II.4.13 ბინ'!R12+'II.5.19 ბალანსზე'!R12+'II.6.20 კეთ'!R12+'II.7.25 სერ'!R21+'II.7.25 სერ'!R30+'II.11.26 მელ'!R12+'II.11.26 მელ'!R21+'II.11.26 მელ'!R30</f>
        <v>0</v>
      </c>
      <c r="S12" s="20">
        <f>S21+'II.2.10 განათება'!S12+'II.3.11 სანიაღ'!S12+'II.4.13 ბინ'!S12+'II.5.19 ბალანსზე'!S12+'II.6.20 კეთ'!S12+'II.7.25 სერ'!S21+'II.7.25 სერ'!S30+'II.11.26 მელ'!S12+'II.11.26 მელ'!S21+'II.11.26 მელ'!S30</f>
        <v>0</v>
      </c>
      <c r="T12" s="20">
        <f>T21+'II.2.10 განათება'!T12+'II.3.11 სანიაღ'!T12+'II.4.13 ბინ'!T12+'II.5.19 ბალანსზე'!T12+'II.6.20 კეთ'!T12+'II.7.25 სერ'!T21+'II.7.25 სერ'!T30+'II.11.26 მელ'!T12+'II.11.26 მელ'!T21+'II.11.26 მელ'!T30</f>
        <v>513.40000000000009</v>
      </c>
      <c r="U12" s="20">
        <f>U21+'II.2.10 განათება'!U12+'II.3.11 სანიაღ'!U12+'II.4.13 ბინ'!U12+'II.5.19 ბალანსზე'!U12+'II.6.20 კეთ'!U12+'II.7.25 სერ'!U21+'II.7.25 სერ'!U30+'II.11.26 მელ'!U12+'II.11.26 მელ'!U21+'II.11.26 მელ'!U30</f>
        <v>2008.6999999999996</v>
      </c>
      <c r="V12" s="20">
        <f>V21+'II.2.10 განათება'!V12+'II.3.11 სანიაღ'!V12+'II.4.13 ბინ'!V12+'II.5.19 ბალანსზე'!V12+'II.6.20 კეთ'!V12+'II.7.25 სერ'!V21+'II.7.25 სერ'!V30+'II.11.26 მელ'!V12+'II.11.26 მელ'!V21+'II.11.26 მელ'!V30</f>
        <v>0</v>
      </c>
      <c r="W12" s="18"/>
    </row>
    <row r="13" spans="1:23" ht="13.5" customHeight="1" x14ac:dyDescent="0.2">
      <c r="A13" s="40"/>
      <c r="B13" s="22" t="s">
        <v>26</v>
      </c>
      <c r="C13" s="20">
        <f t="shared" si="0"/>
        <v>6832.1</v>
      </c>
      <c r="D13" s="20">
        <f t="shared" si="1"/>
        <v>2648.6000000000004</v>
      </c>
      <c r="E13" s="20">
        <f>E9+E10+E11+E12</f>
        <v>0</v>
      </c>
      <c r="F13" s="20">
        <f t="shared" si="2"/>
        <v>777.6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54.6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723</v>
      </c>
      <c r="P13" s="20">
        <f t="shared" si="3"/>
        <v>0</v>
      </c>
      <c r="Q13" s="20">
        <f t="shared" si="3"/>
        <v>301.60000000000002</v>
      </c>
      <c r="R13" s="20">
        <f t="shared" si="3"/>
        <v>0</v>
      </c>
      <c r="S13" s="20">
        <f t="shared" si="3"/>
        <v>0</v>
      </c>
      <c r="T13" s="20">
        <f t="shared" si="3"/>
        <v>1569.4</v>
      </c>
      <c r="U13" s="20">
        <f t="shared" si="3"/>
        <v>4183.5</v>
      </c>
      <c r="V13" s="20">
        <f t="shared" si="3"/>
        <v>0</v>
      </c>
      <c r="W13" s="18"/>
    </row>
    <row r="14" spans="1:23" ht="13.5" customHeight="1" x14ac:dyDescent="0.2">
      <c r="A14" s="40"/>
      <c r="B14" s="21" t="s">
        <v>27</v>
      </c>
      <c r="C14" s="20">
        <f t="shared" si="0"/>
        <v>2122.5</v>
      </c>
      <c r="D14" s="20">
        <f t="shared" si="1"/>
        <v>1030.8</v>
      </c>
      <c r="E14" s="20">
        <f>E23+'II.2.10 განათება'!E14+'II.3.11 სანიაღ'!E14+'II.4.13 ბინ'!E14+'II.5.19 ბალანსზე'!E14+'II.6.20 კეთ'!E14+'II.7.25 სერ'!E23+'II.7.25 სერ'!E32+'II.11.26 მელ'!E14+'II.11.26 მელ'!E23+'II.11.26 მელ'!E32</f>
        <v>0</v>
      </c>
      <c r="F14" s="20">
        <f t="shared" si="2"/>
        <v>610.19999999999993</v>
      </c>
      <c r="G14" s="20">
        <f>G23+'II.2.10 განათება'!G14+'II.3.11 სანიაღ'!G14+'II.4.13 ბინ'!G14+'II.5.19 ბალანსზე'!G14+'II.6.20 კეთ'!G14+'II.7.25 სერ'!G23+'II.7.25 სერ'!G32+'II.11.26 მელ'!G14+'II.11.26 მელ'!G23+'II.11.26 მელ'!G32</f>
        <v>0</v>
      </c>
      <c r="H14" s="20">
        <f>H23+'II.2.10 განათება'!H14+'II.3.11 სანიაღ'!H14+'II.4.13 ბინ'!H14+'II.5.19 ბალანსზე'!H14+'II.6.20 კეთ'!H14+'II.7.25 სერ'!H23+'II.7.25 სერ'!H32+'II.11.26 მელ'!H14+'II.11.26 მელ'!H23+'II.11.26 მელ'!H32</f>
        <v>0</v>
      </c>
      <c r="I14" s="20">
        <f>I23+'II.2.10 განათება'!I14+'II.3.11 სანიაღ'!I14+'II.4.13 ბინ'!I14+'II.5.19 ბალანსზე'!I14+'II.6.20 კეთ'!I14+'II.7.25 სერ'!I23+'II.7.25 სერ'!I32+'II.11.26 მელ'!I14+'II.11.26 მელ'!I23+'II.11.26 მელ'!I32</f>
        <v>52.1</v>
      </c>
      <c r="J14" s="20">
        <f>J23+'II.2.10 განათება'!J14+'II.3.11 სანიაღ'!J14+'II.4.13 ბინ'!J14+'II.5.19 ბალანსზე'!J14+'II.6.20 კეთ'!J14+'II.7.25 სერ'!J23+'II.7.25 სერ'!J32+'II.11.26 მელ'!J14+'II.11.26 მელ'!J23+'II.11.26 მელ'!J32</f>
        <v>0</v>
      </c>
      <c r="K14" s="20">
        <f>K23+'II.2.10 განათება'!K14+'II.3.11 სანიაღ'!K14+'II.4.13 ბინ'!K14+'II.5.19 ბალანსზე'!K14+'II.6.20 კეთ'!K14+'II.7.25 სერ'!K23+'II.7.25 სერ'!K32+'II.11.26 მელ'!K14+'II.11.26 მელ'!K23+'II.11.26 მელ'!K32</f>
        <v>0</v>
      </c>
      <c r="L14" s="20">
        <f>L23+'II.2.10 განათება'!L14+'II.3.11 სანიაღ'!L14+'II.4.13 ბინ'!L14+'II.5.19 ბალანსზე'!L14+'II.6.20 კეთ'!L14+'II.7.25 სერ'!L23+'II.7.25 სერ'!L32+'II.11.26 მელ'!L14+'II.11.26 მელ'!L23+'II.11.26 მელ'!L32</f>
        <v>0</v>
      </c>
      <c r="M14" s="20">
        <f>M23+'II.2.10 განათება'!M14+'II.3.11 სანიაღ'!M14+'II.4.13 ბინ'!M14+'II.5.19 ბალანსზე'!M14+'II.6.20 კეთ'!M14+'II.7.25 სერ'!M23+'II.7.25 სერ'!M32+'II.11.26 მელ'!M14+'II.11.26 მელ'!M23+'II.11.26 მელ'!M32</f>
        <v>0</v>
      </c>
      <c r="N14" s="20">
        <f>N23+'II.2.10 განათება'!N14+'II.3.11 სანიაღ'!N14+'II.4.13 ბინ'!N14+'II.5.19 ბალანსზე'!N14+'II.6.20 კეთ'!N14+'II.7.25 სერ'!N23+'II.7.25 სერ'!N32+'II.11.26 მელ'!N14+'II.11.26 მელ'!N23+'II.11.26 მელ'!N32</f>
        <v>0</v>
      </c>
      <c r="O14" s="20">
        <f>O23+'II.2.10 განათება'!O14+'II.3.11 სანიაღ'!O14+'II.4.13 ბინ'!O14+'II.5.19 ბალანსზე'!O14+'II.6.20 კეთ'!O14+'II.7.25 სერ'!O23+'II.7.25 სერ'!O32+'II.11.26 მელ'!O14+'II.11.26 მელ'!O23+'II.11.26 მელ'!O32</f>
        <v>558.09999999999991</v>
      </c>
      <c r="P14" s="20">
        <f>P23+'II.2.10 განათება'!P14+'II.3.11 სანიაღ'!P14+'II.4.13 ბინ'!P14+'II.5.19 ბალანსზე'!P14+'II.6.20 კეთ'!P14+'II.7.25 სერ'!P23+'II.7.25 სერ'!P32+'II.11.26 მელ'!P14+'II.11.26 მელ'!P23+'II.11.26 მელ'!P32</f>
        <v>0</v>
      </c>
      <c r="Q14" s="20">
        <f>Q23+'II.2.10 განათება'!Q14+'II.3.11 სანიაღ'!Q14+'II.4.13 ბინ'!Q14+'II.5.19 ბალანსზე'!Q14+'II.6.20 კეთ'!Q14+'II.7.25 სერ'!Q23+'II.7.25 სერ'!Q32+'II.11.26 მელ'!Q14+'II.11.26 მელ'!Q23+'II.11.26 მელ'!Q32</f>
        <v>278.60000000000002</v>
      </c>
      <c r="R14" s="20">
        <f>R23+'II.2.10 განათება'!R14+'II.3.11 სანიაღ'!R14+'II.4.13 ბინ'!R14+'II.5.19 ბალანსზე'!R14+'II.6.20 კეთ'!R14+'II.7.25 სერ'!R23+'II.7.25 სერ'!R32+'II.11.26 მელ'!R14+'II.11.26 მელ'!R23+'II.11.26 მელ'!R32</f>
        <v>0</v>
      </c>
      <c r="S14" s="20">
        <f>S23+'II.2.10 განათება'!S14+'II.3.11 სანიაღ'!S14+'II.4.13 ბინ'!S14+'II.5.19 ბალანსზე'!S14+'II.6.20 კეთ'!S14+'II.7.25 სერ'!S23+'II.7.25 სერ'!S32+'II.11.26 მელ'!S14+'II.11.26 მელ'!S23+'II.11.26 მელ'!S32</f>
        <v>0</v>
      </c>
      <c r="T14" s="20">
        <f>T23+'II.2.10 განათება'!T14+'II.3.11 სანიაღ'!T14+'II.4.13 ბინ'!T14+'II.5.19 ბალანსზე'!T14+'II.6.20 კეთ'!T14+'II.7.25 სერ'!T23+'II.7.25 სერ'!T32+'II.11.26 მელ'!T14+'II.11.26 მელ'!T23+'II.11.26 მელ'!T32</f>
        <v>142</v>
      </c>
      <c r="U14" s="20">
        <f>U23+'II.2.10 განათება'!U14+'II.3.11 სანიაღ'!U14+'II.4.13 ბინ'!U14+'II.5.19 ბალანსზე'!U14+'II.6.20 კეთ'!U14+'II.7.25 სერ'!U23+'II.7.25 სერ'!U32+'II.11.26 მელ'!U14+'II.11.26 მელ'!U23+'II.11.26 მელ'!U32</f>
        <v>1091.7</v>
      </c>
      <c r="V14" s="20">
        <f>V23+'II.2.10 განათება'!V14+'II.3.11 სანიაღ'!V14+'II.4.13 ბინ'!V14+'II.5.19 ბალანსზე'!V14+'II.6.20 კეთ'!V14+'II.7.25 სერ'!V23+'II.7.25 სერ'!V32+'II.11.26 მელ'!V14+'II.11.26 მელ'!V23+'II.11.26 მელ'!V32</f>
        <v>0</v>
      </c>
      <c r="W14" s="18"/>
    </row>
    <row r="15" spans="1:23" ht="12.75" customHeight="1" x14ac:dyDescent="0.2">
      <c r="A15" s="40"/>
      <c r="B15" s="21" t="s">
        <v>28</v>
      </c>
      <c r="C15" s="20">
        <f t="shared" ref="C15:V15" si="4">C14-C13</f>
        <v>-4709.6000000000004</v>
      </c>
      <c r="D15" s="20">
        <f t="shared" si="4"/>
        <v>-1617.8000000000004</v>
      </c>
      <c r="E15" s="20">
        <f t="shared" si="4"/>
        <v>0</v>
      </c>
      <c r="F15" s="20">
        <f>F14-F13</f>
        <v>-167.40000000000009</v>
      </c>
      <c r="G15" s="20">
        <f t="shared" si="4"/>
        <v>0</v>
      </c>
      <c r="H15" s="20">
        <f t="shared" si="4"/>
        <v>0</v>
      </c>
      <c r="I15" s="20">
        <f t="shared" si="4"/>
        <v>-2.5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>O14-O13</f>
        <v>-164.90000000000009</v>
      </c>
      <c r="P15" s="20">
        <f t="shared" si="4"/>
        <v>0</v>
      </c>
      <c r="Q15" s="20">
        <f t="shared" si="4"/>
        <v>-23</v>
      </c>
      <c r="R15" s="20">
        <f t="shared" si="4"/>
        <v>0</v>
      </c>
      <c r="S15" s="20">
        <f t="shared" si="4"/>
        <v>0</v>
      </c>
      <c r="T15" s="20">
        <f t="shared" si="4"/>
        <v>-1427.4</v>
      </c>
      <c r="U15" s="20">
        <f t="shared" si="4"/>
        <v>-3091.8</v>
      </c>
      <c r="V15" s="20">
        <f t="shared" si="4"/>
        <v>0</v>
      </c>
      <c r="W15" s="18"/>
    </row>
    <row r="16" spans="1:23" ht="12.75" customHeight="1" x14ac:dyDescent="0.2">
      <c r="A16" s="40"/>
      <c r="B16" s="21" t="s">
        <v>29</v>
      </c>
      <c r="C16" s="20">
        <f>C14/C13*100</f>
        <v>31.06658274908154</v>
      </c>
      <c r="D16" s="20">
        <f>D14/D13*100</f>
        <v>38.918674016461516</v>
      </c>
      <c r="E16" s="20"/>
      <c r="F16" s="20">
        <f>F14/F13*100</f>
        <v>78.472222222222214</v>
      </c>
      <c r="G16" s="20"/>
      <c r="H16" s="20"/>
      <c r="I16" s="9">
        <f>I14/I13*100</f>
        <v>95.42124542124543</v>
      </c>
      <c r="J16" s="20"/>
      <c r="K16" s="20"/>
      <c r="L16" s="20"/>
      <c r="M16" s="20"/>
      <c r="N16" s="20"/>
      <c r="O16" s="9">
        <f>O14/O13*100</f>
        <v>77.192254495159048</v>
      </c>
      <c r="P16" s="20"/>
      <c r="Q16" s="9">
        <f>Q14/Q13*100</f>
        <v>92.374005305039788</v>
      </c>
      <c r="R16" s="20"/>
      <c r="S16" s="20"/>
      <c r="T16" s="9">
        <f>T14/T13*100</f>
        <v>9.0480438384095816</v>
      </c>
      <c r="U16" s="20">
        <f>U14/U13*100</f>
        <v>26.09537468626748</v>
      </c>
      <c r="V16" s="20"/>
      <c r="W16" s="18"/>
    </row>
    <row r="17" spans="1:23" ht="23.25" customHeight="1" x14ac:dyDescent="0.2">
      <c r="A17" s="40">
        <v>1</v>
      </c>
      <c r="B17" s="16" t="s">
        <v>68</v>
      </c>
      <c r="C17" s="20"/>
      <c r="D17" s="20"/>
      <c r="E17" s="20"/>
      <c r="F17" s="20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18"/>
    </row>
    <row r="18" spans="1:23" ht="13.5" customHeight="1" x14ac:dyDescent="0.2">
      <c r="A18" s="40"/>
      <c r="B18" s="21" t="s">
        <v>23</v>
      </c>
      <c r="C18" s="20">
        <f t="shared" ref="C18:C23" si="5">D18+U18+V18</f>
        <v>659</v>
      </c>
      <c r="D18" s="20">
        <f t="shared" ref="D18:D23" si="6">E18+F18+P18+Q18+R18+S18+T18</f>
        <v>0</v>
      </c>
      <c r="E18" s="20">
        <f>E27+'II.1.7 გზა-მიმ'!E9+'II.1.8 ნიშნ'!E9+'II.1.8 ნიშნ'!E27</f>
        <v>0</v>
      </c>
      <c r="F18" s="20">
        <f t="shared" ref="F18:F23" si="7">G18+H18+I18+J18+K18+L18+M18+N18+O18</f>
        <v>0</v>
      </c>
      <c r="G18" s="20">
        <f>G27+'II.1.7 გზა-მიმ'!G9+'II.1.8 ნიშნ'!G9+'II.1.8 ნიშნ'!G27</f>
        <v>0</v>
      </c>
      <c r="H18" s="20">
        <f>H27+'II.1.7 გზა-მიმ'!H9+'II.1.8 ნიშნ'!H9+'II.1.8 ნიშნ'!H27</f>
        <v>0</v>
      </c>
      <c r="I18" s="20">
        <f>I27+'II.1.7 გზა-მიმ'!I9+'II.1.8 ნიშნ'!I9+'II.1.8 ნიშნ'!I27</f>
        <v>0</v>
      </c>
      <c r="J18" s="20">
        <f>J27+'II.1.7 გზა-მიმ'!J9+'II.1.8 ნიშნ'!J9+'II.1.8 ნიშნ'!J27</f>
        <v>0</v>
      </c>
      <c r="K18" s="20">
        <f>K27+'II.1.7 გზა-მიმ'!K9+'II.1.8 ნიშნ'!K9+'II.1.8 ნიშნ'!K27</f>
        <v>0</v>
      </c>
      <c r="L18" s="20">
        <f>L27+'II.1.7 გზა-მიმ'!L9+'II.1.8 ნიშნ'!L9+'II.1.8 ნიშნ'!L27</f>
        <v>0</v>
      </c>
      <c r="M18" s="20">
        <f>M27+'II.1.7 გზა-მიმ'!M9+'II.1.8 ნიშნ'!M9+'II.1.8 ნიშნ'!M27</f>
        <v>0</v>
      </c>
      <c r="N18" s="20">
        <f>N27+'II.1.7 გზა-მიმ'!N9+'II.1.8 ნიშნ'!N9+'II.1.8 ნიშნ'!N27</f>
        <v>0</v>
      </c>
      <c r="O18" s="20">
        <f>O27+'II.1.7 გზა-მიმ'!O9+'II.1.8 ნიშნ'!O9+'II.1.8 ნიშნ'!O27</f>
        <v>0</v>
      </c>
      <c r="P18" s="20">
        <f>P27+'II.1.7 გზა-მიმ'!P9+'II.1.8 ნიშნ'!P9+'II.1.8 ნიშნ'!P27</f>
        <v>0</v>
      </c>
      <c r="Q18" s="20">
        <f>Q27+'II.1.7 გზა-მიმ'!Q9+'II.1.8 ნიშნ'!Q9+'II.1.8 ნიშნ'!Q27</f>
        <v>0</v>
      </c>
      <c r="R18" s="20">
        <f>R27+'II.1.7 გზა-მიმ'!R9+'II.1.8 ნიშნ'!R9+'II.1.8 ნიშნ'!R27</f>
        <v>0</v>
      </c>
      <c r="S18" s="20">
        <f>S27+'II.1.7 გზა-მიმ'!S9+'II.1.8 ნიშნ'!S9+'II.1.8 ნიშნ'!S27</f>
        <v>0</v>
      </c>
      <c r="T18" s="20">
        <f>T27+'II.1.7 გზა-მიმ'!T9+'II.1.8 ნიშნ'!T9+'II.1.8 ნიშნ'!T27</f>
        <v>0</v>
      </c>
      <c r="U18" s="20">
        <f>U27+'II.1.7 გზა-მიმ'!U9+'II.1.8 ნიშნ'!U9+'II.1.8 ნიშნ'!U27</f>
        <v>659</v>
      </c>
      <c r="V18" s="20">
        <f>V27+'II.1.7 გზა-მიმ'!V9+'II.1.8 ნიშნ'!V9+'II.1.8 ნიშნ'!V27</f>
        <v>0</v>
      </c>
      <c r="W18" s="18"/>
    </row>
    <row r="19" spans="1:23" ht="13.5" customHeight="1" x14ac:dyDescent="0.2">
      <c r="A19" s="40"/>
      <c r="B19" s="21" t="s">
        <v>24</v>
      </c>
      <c r="C19" s="20">
        <f t="shared" si="5"/>
        <v>0</v>
      </c>
      <c r="D19" s="20">
        <f t="shared" si="6"/>
        <v>0</v>
      </c>
      <c r="E19" s="20">
        <f>E28+'II.1.7 გზა-მიმ'!E10+'II.1.8 ნიშნ'!E10+'II.1.8 ნიშნ'!E28</f>
        <v>0</v>
      </c>
      <c r="F19" s="20">
        <f t="shared" si="7"/>
        <v>0</v>
      </c>
      <c r="G19" s="20">
        <f>G28+'II.1.7 გზა-მიმ'!G10+'II.1.8 ნიშნ'!G10+'II.1.8 ნიშნ'!G28</f>
        <v>0</v>
      </c>
      <c r="H19" s="20">
        <f>H28+'II.1.7 გზა-მიმ'!H10+'II.1.8 ნიშნ'!H10+'II.1.8 ნიშნ'!H28</f>
        <v>0</v>
      </c>
      <c r="I19" s="20">
        <f>I28+'II.1.7 გზა-მიმ'!I10+'II.1.8 ნიშნ'!I10+'II.1.8 ნიშნ'!I28</f>
        <v>0</v>
      </c>
      <c r="J19" s="20">
        <f>J28+'II.1.7 გზა-მიმ'!J10+'II.1.8 ნიშნ'!J10+'II.1.8 ნიშნ'!J28</f>
        <v>0</v>
      </c>
      <c r="K19" s="20">
        <f>K28+'II.1.7 გზა-მიმ'!K10+'II.1.8 ნიშნ'!K10+'II.1.8 ნიშნ'!K28</f>
        <v>0</v>
      </c>
      <c r="L19" s="20">
        <f>L28+'II.1.7 გზა-მიმ'!L10+'II.1.8 ნიშნ'!L10+'II.1.8 ნიშნ'!L28</f>
        <v>0</v>
      </c>
      <c r="M19" s="20">
        <f>M28+'II.1.7 გზა-მიმ'!M10+'II.1.8 ნიშნ'!M10+'II.1.8 ნიშნ'!M28</f>
        <v>0</v>
      </c>
      <c r="N19" s="20">
        <f>N28+'II.1.7 გზა-მიმ'!N10+'II.1.8 ნიშნ'!N10+'II.1.8 ნიშნ'!N28</f>
        <v>0</v>
      </c>
      <c r="O19" s="20">
        <f>O28+'II.1.7 გზა-მიმ'!O10+'II.1.8 ნიშნ'!O10+'II.1.8 ნიშნ'!O28</f>
        <v>0</v>
      </c>
      <c r="P19" s="20">
        <f>P28+'II.1.7 გზა-მიმ'!P10+'II.1.8 ნიშნ'!P10+'II.1.8 ნიშნ'!P28</f>
        <v>0</v>
      </c>
      <c r="Q19" s="20">
        <f>Q28+'II.1.7 გზა-მიმ'!Q10+'II.1.8 ნიშნ'!Q10+'II.1.8 ნიშნ'!Q28</f>
        <v>0</v>
      </c>
      <c r="R19" s="20">
        <f>R28+'II.1.7 გზა-მიმ'!R10+'II.1.8 ნიშნ'!R10+'II.1.8 ნიშნ'!R28</f>
        <v>0</v>
      </c>
      <c r="S19" s="20">
        <f>S28+'II.1.7 გზა-მიმ'!S10+'II.1.8 ნიშნ'!S10+'II.1.8 ნიშნ'!S28</f>
        <v>0</v>
      </c>
      <c r="T19" s="20">
        <f>T28+'II.1.7 გზა-მიმ'!T10+'II.1.8 ნიშნ'!T10+'II.1.8 ნიშნ'!T28</f>
        <v>0</v>
      </c>
      <c r="U19" s="20">
        <f>U28+'II.1.7 გზა-მიმ'!U10+'II.1.8 ნიშნ'!U10+'II.1.8 ნიშნ'!U28</f>
        <v>0</v>
      </c>
      <c r="V19" s="20">
        <f>V28+'II.1.7 გზა-მიმ'!V10+'II.1.8 ნიშნ'!V10+'II.1.8 ნიშნ'!V28</f>
        <v>0</v>
      </c>
      <c r="W19" s="18"/>
    </row>
    <row r="20" spans="1:23" ht="13.5" customHeight="1" x14ac:dyDescent="0.2">
      <c r="A20" s="40"/>
      <c r="B20" s="21" t="s">
        <v>25</v>
      </c>
      <c r="C20" s="20">
        <f t="shared" si="5"/>
        <v>434.7</v>
      </c>
      <c r="D20" s="20">
        <f t="shared" si="6"/>
        <v>105</v>
      </c>
      <c r="E20" s="20">
        <f>E29+'II.1.7 გზა-მიმ'!E11+'II.1.8 ნიშნ'!E11+'II.1.8 ნიშნ'!E29</f>
        <v>0</v>
      </c>
      <c r="F20" s="20">
        <f t="shared" si="7"/>
        <v>105</v>
      </c>
      <c r="G20" s="20">
        <f>G29+'II.1.7 გზა-მიმ'!G11+'II.1.8 ნიშნ'!G11+'II.1.8 ნიშნ'!G29</f>
        <v>0</v>
      </c>
      <c r="H20" s="20">
        <f>H29+'II.1.7 გზა-მიმ'!H11+'II.1.8 ნიშნ'!H11+'II.1.8 ნიშნ'!H29</f>
        <v>0</v>
      </c>
      <c r="I20" s="20">
        <f>I29+'II.1.7 გზა-მიმ'!I11+'II.1.8 ნიშნ'!I11+'II.1.8 ნიშნ'!I29</f>
        <v>0</v>
      </c>
      <c r="J20" s="20">
        <f>J29+'II.1.7 გზა-მიმ'!J11+'II.1.8 ნიშნ'!J11+'II.1.8 ნიშნ'!J29</f>
        <v>0</v>
      </c>
      <c r="K20" s="20">
        <f>K29+'II.1.7 გზა-მიმ'!K11+'II.1.8 ნიშნ'!K11+'II.1.8 ნიშნ'!K29</f>
        <v>0</v>
      </c>
      <c r="L20" s="20">
        <f>L29+'II.1.7 გზა-მიმ'!L11+'II.1.8 ნიშნ'!L11+'II.1.8 ნიშნ'!L29</f>
        <v>0</v>
      </c>
      <c r="M20" s="20">
        <f>M29+'II.1.7 გზა-მიმ'!M11+'II.1.8 ნიშნ'!M11+'II.1.8 ნიშნ'!M29</f>
        <v>0</v>
      </c>
      <c r="N20" s="20">
        <f>N29+'II.1.7 გზა-მიმ'!N11+'II.1.8 ნიშნ'!N11+'II.1.8 ნიშნ'!N29</f>
        <v>0</v>
      </c>
      <c r="O20" s="20">
        <f>O29+'II.1.7 გზა-მიმ'!O11+'II.1.8 ნიშნ'!O11+'II.1.8 ნიშნ'!O29</f>
        <v>105</v>
      </c>
      <c r="P20" s="20">
        <f>P29+'II.1.7 გზა-მიმ'!P11+'II.1.8 ნიშნ'!P11+'II.1.8 ნიშნ'!P29</f>
        <v>0</v>
      </c>
      <c r="Q20" s="20">
        <f>Q29+'II.1.7 გზა-მიმ'!Q11+'II.1.8 ნიშნ'!Q11+'II.1.8 ნიშნ'!Q29</f>
        <v>0</v>
      </c>
      <c r="R20" s="20">
        <f>R29+'II.1.7 გზა-მიმ'!R11+'II.1.8 ნიშნ'!R11+'II.1.8 ნიშნ'!R29</f>
        <v>0</v>
      </c>
      <c r="S20" s="20">
        <f>S29+'II.1.7 გზა-მიმ'!S11+'II.1.8 ნიშნ'!S11+'II.1.8 ნიშნ'!S29</f>
        <v>0</v>
      </c>
      <c r="T20" s="20">
        <f>T29+'II.1.7 გზა-მიმ'!T11+'II.1.8 ნიშნ'!T11+'II.1.8 ნიშნ'!T29</f>
        <v>0</v>
      </c>
      <c r="U20" s="20">
        <f>U29+'II.1.7 გზა-მიმ'!U11+'II.1.8 ნიშნ'!U11+'II.1.8 ნიშნ'!U29</f>
        <v>329.7</v>
      </c>
      <c r="V20" s="20">
        <f>V29+'II.1.7 გზა-მიმ'!V11+'II.1.8 ნიშნ'!V11+'II.1.8 ნიშნ'!V29</f>
        <v>0</v>
      </c>
      <c r="W20" s="18"/>
    </row>
    <row r="21" spans="1:23" ht="13.5" customHeight="1" x14ac:dyDescent="0.2">
      <c r="A21" s="40"/>
      <c r="B21" s="22" t="s">
        <v>38</v>
      </c>
      <c r="C21" s="20">
        <f t="shared" si="5"/>
        <v>794.09999999999991</v>
      </c>
      <c r="D21" s="20">
        <f t="shared" si="6"/>
        <v>0</v>
      </c>
      <c r="E21" s="20">
        <f>E30+'II.1.7 გზა-მიმ'!E12+'II.1.8 ნიშნ'!E12+'II.1.8 ნიშნ'!E30</f>
        <v>0</v>
      </c>
      <c r="F21" s="20">
        <f t="shared" si="7"/>
        <v>0</v>
      </c>
      <c r="G21" s="20">
        <f>G30+'II.1.7 გზა-მიმ'!G12+'II.1.8 ნიშნ'!G12+'II.1.8 ნიშნ'!G30</f>
        <v>0</v>
      </c>
      <c r="H21" s="20">
        <f>H30+'II.1.7 გზა-მიმ'!H12+'II.1.8 ნიშნ'!H12+'II.1.8 ნიშნ'!H30</f>
        <v>0</v>
      </c>
      <c r="I21" s="20">
        <f>I30+'II.1.7 გზა-მიმ'!I12+'II.1.8 ნიშნ'!I12+'II.1.8 ნიშნ'!I30</f>
        <v>0</v>
      </c>
      <c r="J21" s="20">
        <f>J30+'II.1.7 გზა-მიმ'!J12+'II.1.8 ნიშნ'!J12+'II.1.8 ნიშნ'!J30</f>
        <v>0</v>
      </c>
      <c r="K21" s="20">
        <f>K30+'II.1.7 გზა-მიმ'!K12+'II.1.8 ნიშნ'!K12+'II.1.8 ნიშნ'!K30</f>
        <v>0</v>
      </c>
      <c r="L21" s="20">
        <f>L30+'II.1.7 გზა-მიმ'!L12+'II.1.8 ნიშნ'!L12+'II.1.8 ნიშნ'!L30</f>
        <v>0</v>
      </c>
      <c r="M21" s="20">
        <f>M30+'II.1.7 გზა-მიმ'!M12+'II.1.8 ნიშნ'!M12+'II.1.8 ნიშნ'!M30</f>
        <v>0</v>
      </c>
      <c r="N21" s="20">
        <f>N30+'II.1.7 გზა-მიმ'!N12+'II.1.8 ნიშნ'!N12+'II.1.8 ნიშნ'!N30</f>
        <v>0</v>
      </c>
      <c r="O21" s="20">
        <f>O30+'II.1.7 გზა-მიმ'!O12+'II.1.8 ნიშნ'!O12+'II.1.8 ნიშნ'!O30</f>
        <v>0</v>
      </c>
      <c r="P21" s="20">
        <f>P30+'II.1.7 გზა-მიმ'!P12+'II.1.8 ნიშნ'!P12+'II.1.8 ნიშნ'!P30</f>
        <v>0</v>
      </c>
      <c r="Q21" s="20">
        <f>Q30+'II.1.7 გზა-მიმ'!Q12+'II.1.8 ნიშნ'!Q12+'II.1.8 ნიშნ'!Q30</f>
        <v>0</v>
      </c>
      <c r="R21" s="20">
        <f>R30+'II.1.7 გზა-მიმ'!R12+'II.1.8 ნიშნ'!R12+'II.1.8 ნიშნ'!R30</f>
        <v>0</v>
      </c>
      <c r="S21" s="20">
        <f>S30+'II.1.7 გზა-მიმ'!S12+'II.1.8 ნიშნ'!S12+'II.1.8 ნიშნ'!S30</f>
        <v>0</v>
      </c>
      <c r="T21" s="20">
        <f>T30+'II.1.7 გზა-მიმ'!T12+'II.1.8 ნიშნ'!T12+'II.1.8 ნიშნ'!T30</f>
        <v>0</v>
      </c>
      <c r="U21" s="20">
        <f>U30+'II.1.7 გზა-მიმ'!U12+'II.1.8 ნიშნ'!U12+'II.1.8 ნიშნ'!U30</f>
        <v>794.09999999999991</v>
      </c>
      <c r="V21" s="20">
        <f>V30+'II.1.7 გზა-მიმ'!V12+'II.1.8 ნიშნ'!V12+'II.1.8 ნიშნ'!V30</f>
        <v>0</v>
      </c>
      <c r="W21" s="18"/>
    </row>
    <row r="22" spans="1:23" ht="13.5" customHeight="1" x14ac:dyDescent="0.2">
      <c r="A22" s="40"/>
      <c r="B22" s="22" t="s">
        <v>26</v>
      </c>
      <c r="C22" s="20">
        <f t="shared" si="5"/>
        <v>1887.8</v>
      </c>
      <c r="D22" s="20">
        <f t="shared" si="6"/>
        <v>105</v>
      </c>
      <c r="E22" s="20">
        <f>E18+E19+E20+E21</f>
        <v>0</v>
      </c>
      <c r="F22" s="20">
        <f t="shared" si="7"/>
        <v>105</v>
      </c>
      <c r="G22" s="20">
        <f t="shared" ref="G22:V22" si="8">G18+G19+G20+G21</f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20">
        <f t="shared" si="8"/>
        <v>0</v>
      </c>
      <c r="N22" s="20">
        <f t="shared" si="8"/>
        <v>0</v>
      </c>
      <c r="O22" s="20">
        <f t="shared" si="8"/>
        <v>105</v>
      </c>
      <c r="P22" s="20">
        <f t="shared" si="8"/>
        <v>0</v>
      </c>
      <c r="Q22" s="20">
        <f t="shared" si="8"/>
        <v>0</v>
      </c>
      <c r="R22" s="20">
        <f t="shared" si="8"/>
        <v>0</v>
      </c>
      <c r="S22" s="20">
        <f t="shared" si="8"/>
        <v>0</v>
      </c>
      <c r="T22" s="20">
        <f t="shared" si="8"/>
        <v>0</v>
      </c>
      <c r="U22" s="20">
        <f t="shared" si="8"/>
        <v>1782.8</v>
      </c>
      <c r="V22" s="20">
        <f t="shared" si="8"/>
        <v>0</v>
      </c>
      <c r="W22" s="18"/>
    </row>
    <row r="23" spans="1:23" ht="13.5" customHeight="1" x14ac:dyDescent="0.2">
      <c r="A23" s="40"/>
      <c r="B23" s="21" t="s">
        <v>27</v>
      </c>
      <c r="C23" s="20">
        <f t="shared" si="5"/>
        <v>37.4</v>
      </c>
      <c r="D23" s="20">
        <f t="shared" si="6"/>
        <v>5</v>
      </c>
      <c r="E23" s="20">
        <f>E32+'II.1.7 გზა-მიმ'!E14+'II.1.8 ნიშნ'!E14+'II.1.8 ნიშნ'!E32</f>
        <v>0</v>
      </c>
      <c r="F23" s="20">
        <f t="shared" si="7"/>
        <v>5</v>
      </c>
      <c r="G23" s="20">
        <f>G32+'II.1.7 გზა-მიმ'!G14+'II.1.8 ნიშნ'!G14+'II.1.8 ნიშნ'!G32</f>
        <v>0</v>
      </c>
      <c r="H23" s="20">
        <f>H32+'II.1.7 გზა-მიმ'!H14+'II.1.8 ნიშნ'!H14+'II.1.8 ნიშნ'!H32</f>
        <v>0</v>
      </c>
      <c r="I23" s="20">
        <f>I32+'II.1.7 გზა-მიმ'!I14+'II.1.8 ნიშნ'!I14+'II.1.8 ნიშნ'!I32</f>
        <v>0</v>
      </c>
      <c r="J23" s="20">
        <f>J32+'II.1.7 გზა-მიმ'!J14+'II.1.8 ნიშნ'!J14+'II.1.8 ნიშნ'!J32</f>
        <v>0</v>
      </c>
      <c r="K23" s="20">
        <f>K32+'II.1.7 გზა-მიმ'!K14+'II.1.8 ნიშნ'!K14+'II.1.8 ნიშნ'!K32</f>
        <v>0</v>
      </c>
      <c r="L23" s="20">
        <f>L32+'II.1.7 გზა-მიმ'!L14+'II.1.8 ნიშნ'!L14+'II.1.8 ნიშნ'!L32</f>
        <v>0</v>
      </c>
      <c r="M23" s="20">
        <f>M32+'II.1.7 გზა-მიმ'!M14+'II.1.8 ნიშნ'!M14+'II.1.8 ნიშნ'!M32</f>
        <v>0</v>
      </c>
      <c r="N23" s="20">
        <f>N32+'II.1.7 გზა-მიმ'!N14+'II.1.8 ნიშნ'!N14+'II.1.8 ნიშნ'!N32</f>
        <v>0</v>
      </c>
      <c r="O23" s="20">
        <f>O32+'II.1.7 გზა-მიმ'!O14+'II.1.8 ნიშნ'!O14+'II.1.8 ნიშნ'!O32</f>
        <v>5</v>
      </c>
      <c r="P23" s="20">
        <f>P32+'II.1.7 გზა-მიმ'!P14+'II.1.8 ნიშნ'!P14+'II.1.8 ნიშნ'!P32</f>
        <v>0</v>
      </c>
      <c r="Q23" s="20">
        <f>Q32+'II.1.7 გზა-მიმ'!Q14+'II.1.8 ნიშნ'!Q14+'II.1.8 ნიშნ'!Q32</f>
        <v>0</v>
      </c>
      <c r="R23" s="20">
        <f>R32+'II.1.7 გზა-მიმ'!R14+'II.1.8 ნიშნ'!R14+'II.1.8 ნიშნ'!R32</f>
        <v>0</v>
      </c>
      <c r="S23" s="20">
        <f>S32+'II.1.7 გზა-მიმ'!S14+'II.1.8 ნიშნ'!S14+'II.1.8 ნიშნ'!S32</f>
        <v>0</v>
      </c>
      <c r="T23" s="20">
        <f>T32+'II.1.7 გზა-მიმ'!T14+'II.1.8 ნიშნ'!T14+'II.1.8 ნიშნ'!T32</f>
        <v>0</v>
      </c>
      <c r="U23" s="20">
        <f>U32+'II.1.7 გზა-მიმ'!U14+'II.1.8 ნიშნ'!U14+'II.1.8 ნიშნ'!U32</f>
        <v>32.4</v>
      </c>
      <c r="V23" s="20">
        <f>V32+'II.1.7 გზა-მიმ'!V14+'II.1.8 ნიშნ'!V14+'II.1.8 ნიშნ'!V32</f>
        <v>0</v>
      </c>
      <c r="W23" s="18"/>
    </row>
    <row r="24" spans="1:23" ht="12.75" customHeight="1" x14ac:dyDescent="0.2">
      <c r="A24" s="40"/>
      <c r="B24" s="21" t="s">
        <v>28</v>
      </c>
      <c r="C24" s="20">
        <f t="shared" ref="C24:V24" si="9">C23-C22</f>
        <v>-1850.3999999999999</v>
      </c>
      <c r="D24" s="20">
        <f t="shared" si="9"/>
        <v>-100</v>
      </c>
      <c r="E24" s="20">
        <f t="shared" si="9"/>
        <v>0</v>
      </c>
      <c r="F24" s="20">
        <f t="shared" si="9"/>
        <v>-100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-100</v>
      </c>
      <c r="P24" s="20">
        <f t="shared" si="9"/>
        <v>0</v>
      </c>
      <c r="Q24" s="20">
        <f t="shared" si="9"/>
        <v>0</v>
      </c>
      <c r="R24" s="20">
        <f t="shared" si="9"/>
        <v>0</v>
      </c>
      <c r="S24" s="20">
        <f t="shared" si="9"/>
        <v>0</v>
      </c>
      <c r="T24" s="20">
        <f t="shared" si="9"/>
        <v>0</v>
      </c>
      <c r="U24" s="20">
        <f t="shared" si="9"/>
        <v>-1750.3999999999999</v>
      </c>
      <c r="V24" s="20">
        <f t="shared" si="9"/>
        <v>0</v>
      </c>
      <c r="W24" s="18"/>
    </row>
    <row r="25" spans="1:23" ht="12.75" customHeight="1" x14ac:dyDescent="0.2">
      <c r="A25" s="40"/>
      <c r="B25" s="21" t="s">
        <v>29</v>
      </c>
      <c r="C25" s="20">
        <f>C23/C22*100</f>
        <v>1.9811420701345481</v>
      </c>
      <c r="D25" s="20">
        <f>D23/D22*100</f>
        <v>4.7619047619047619</v>
      </c>
      <c r="E25" s="20"/>
      <c r="F25" s="20">
        <f>F23/F22*100</f>
        <v>4.7619047619047619</v>
      </c>
      <c r="G25" s="20"/>
      <c r="H25" s="20"/>
      <c r="I25" s="9"/>
      <c r="J25" s="20"/>
      <c r="K25" s="20"/>
      <c r="L25" s="20"/>
      <c r="M25" s="20"/>
      <c r="N25" s="20"/>
      <c r="O25" s="20">
        <f>O23/O22*100</f>
        <v>4.7619047619047619</v>
      </c>
      <c r="P25" s="20"/>
      <c r="Q25" s="20"/>
      <c r="R25" s="20"/>
      <c r="S25" s="20"/>
      <c r="T25" s="20"/>
      <c r="U25" s="20">
        <f>U23/U22*100</f>
        <v>1.8173659412160643</v>
      </c>
      <c r="V25" s="20"/>
    </row>
    <row r="26" spans="1:23" ht="22.5" customHeight="1" x14ac:dyDescent="0.2">
      <c r="A26" s="40">
        <v>1.1000000000000001</v>
      </c>
      <c r="B26" s="16" t="s">
        <v>70</v>
      </c>
      <c r="C26" s="20"/>
      <c r="D26" s="20"/>
      <c r="E26" s="20"/>
      <c r="F26" s="20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</row>
    <row r="27" spans="1:23" ht="14.25" customHeight="1" x14ac:dyDescent="0.2">
      <c r="A27" s="40"/>
      <c r="B27" s="21" t="s">
        <v>23</v>
      </c>
      <c r="C27" s="20">
        <f t="shared" ref="C27:C32" si="10">D27+U27+V27</f>
        <v>0</v>
      </c>
      <c r="D27" s="20">
        <f t="shared" ref="D27:D32" si="11">E27+F27+P27+Q27+R27+S27+T27</f>
        <v>0</v>
      </c>
      <c r="E27" s="20">
        <f>'II.1.5 გზა-კაპ'!E9+'II.1.5 გზა-კაპ'!E18+'II.1.5 გზა-კაპ'!E27+'II.1.6 გზა-კაპ'!E9+'II.1.6 გზა-კაპ'!E18+'II.1.6 გზა-კაპ'!E27</f>
        <v>0</v>
      </c>
      <c r="F27" s="20">
        <f t="shared" ref="F27:F32" si="12">G27+H27+I27+J27+K27+L27+M27+N27+O27</f>
        <v>0</v>
      </c>
      <c r="G27" s="20">
        <f>'II.1.5 გზა-კაპ'!G9+'II.1.5 გზა-კაპ'!G18+'II.1.5 გზა-კაპ'!G27+'II.1.6 გზა-კაპ'!G9+'II.1.6 გზა-კაპ'!G18+'II.1.6 გზა-კაპ'!G27</f>
        <v>0</v>
      </c>
      <c r="H27" s="20">
        <f>'II.1.5 გზა-კაპ'!H9+'II.1.5 გზა-კაპ'!H18+'II.1.5 გზა-კაპ'!H27+'II.1.6 გზა-კაპ'!H9+'II.1.6 გზა-კაპ'!H18+'II.1.6 გზა-კაპ'!H27</f>
        <v>0</v>
      </c>
      <c r="I27" s="20">
        <f>'II.1.5 გზა-კაპ'!I9+'II.1.5 გზა-კაპ'!I18+'II.1.5 გზა-კაპ'!I27+'II.1.6 გზა-კაპ'!I9+'II.1.6 გზა-კაპ'!I18+'II.1.6 გზა-კაპ'!I27</f>
        <v>0</v>
      </c>
      <c r="J27" s="20">
        <f>'II.1.5 გზა-კაპ'!J9+'II.1.5 გზა-კაპ'!J18+'II.1.5 გზა-კაპ'!J27+'II.1.6 გზა-კაპ'!J9+'II.1.6 გზა-კაპ'!J18+'II.1.6 გზა-კაპ'!J27</f>
        <v>0</v>
      </c>
      <c r="K27" s="20">
        <f>'II.1.5 გზა-კაპ'!K9+'II.1.5 გზა-კაპ'!K18+'II.1.5 გზა-კაპ'!K27+'II.1.6 გზა-კაპ'!K9+'II.1.6 გზა-კაპ'!K18+'II.1.6 გზა-კაპ'!K27</f>
        <v>0</v>
      </c>
      <c r="L27" s="20">
        <f>'II.1.5 გზა-კაპ'!L9+'II.1.5 გზა-კაპ'!L18+'II.1.5 გზა-კაპ'!L27+'II.1.6 გზა-კაპ'!L9+'II.1.6 გზა-კაპ'!L18+'II.1.6 გზა-კაპ'!L27</f>
        <v>0</v>
      </c>
      <c r="M27" s="20">
        <f>'II.1.5 გზა-კაპ'!M9+'II.1.5 გზა-კაპ'!M18+'II.1.5 გზა-კაპ'!M27+'II.1.6 გზა-კაპ'!M9+'II.1.6 გზა-კაპ'!M18+'II.1.6 გზა-კაპ'!M27</f>
        <v>0</v>
      </c>
      <c r="N27" s="20">
        <f>'II.1.5 გზა-კაპ'!N9+'II.1.5 გზა-კაპ'!N18+'II.1.5 გზა-კაპ'!N27+'II.1.6 გზა-კაპ'!N9+'II.1.6 გზა-კაპ'!N18+'II.1.6 გზა-კაპ'!N27</f>
        <v>0</v>
      </c>
      <c r="O27" s="20">
        <f>'II.1.5 გზა-კაპ'!O9+'II.1.5 გზა-კაპ'!O18+'II.1.5 გზა-კაპ'!O27+'II.1.6 გზა-კაპ'!O9+'II.1.6 გზა-კაპ'!O18+'II.1.6 გზა-კაპ'!O27</f>
        <v>0</v>
      </c>
      <c r="P27" s="20">
        <f>'II.1.5 გზა-კაპ'!P9+'II.1.5 გზა-კაპ'!P18+'II.1.5 გზა-კაპ'!P27+'II.1.6 გზა-კაპ'!P9+'II.1.6 გზა-კაპ'!P18+'II.1.6 გზა-კაპ'!P27</f>
        <v>0</v>
      </c>
      <c r="Q27" s="20">
        <f>'II.1.5 გზა-კაპ'!Q9+'II.1.5 გზა-კაპ'!Q18+'II.1.5 გზა-კაპ'!Q27+'II.1.6 გზა-კაპ'!Q9+'II.1.6 გზა-კაპ'!Q18+'II.1.6 გზა-კაპ'!Q27</f>
        <v>0</v>
      </c>
      <c r="R27" s="20">
        <f>'II.1.5 გზა-კაპ'!R9+'II.1.5 გზა-კაპ'!R18+'II.1.5 გზა-კაპ'!R27+'II.1.6 გზა-კაპ'!R9+'II.1.6 გზა-კაპ'!R18+'II.1.6 გზა-კაპ'!R27</f>
        <v>0</v>
      </c>
      <c r="S27" s="20">
        <f>'II.1.5 გზა-კაპ'!S9+'II.1.5 გზა-კაპ'!S18+'II.1.5 გზა-კაპ'!S27+'II.1.6 გზა-კაპ'!S9+'II.1.6 გზა-კაპ'!S18+'II.1.6 გზა-კაპ'!S27</f>
        <v>0</v>
      </c>
      <c r="T27" s="20">
        <f>'II.1.5 გზა-კაპ'!T9+'II.1.5 გზა-კაპ'!T18+'II.1.5 გზა-კაპ'!T27+'II.1.6 გზა-კაპ'!T9+'II.1.6 გზა-კაპ'!T18+'II.1.6 გზა-კაპ'!T27</f>
        <v>0</v>
      </c>
      <c r="U27" s="20">
        <f>'II.1.5 გზა-კაპ'!U9+'II.1.5 გზა-კაპ'!U18+'II.1.5 გზა-კაპ'!U27+'II.1.6 გზა-კაპ'!U9+'II.1.6 გზა-კაპ'!U18+'II.1.6 გზა-კაპ'!U27</f>
        <v>0</v>
      </c>
      <c r="V27" s="20">
        <f>'II.1.5 გზა-კაპ'!V9+'II.1.5 გზა-კაპ'!V18+'II.1.5 გზა-კაპ'!V27+'II.1.6 გზა-კაპ'!V9+'II.1.6 გზა-კაპ'!V18+'II.1.6 გზა-კაპ'!V27</f>
        <v>0</v>
      </c>
    </row>
    <row r="28" spans="1:23" ht="14.25" customHeight="1" x14ac:dyDescent="0.2">
      <c r="A28" s="40"/>
      <c r="B28" s="21" t="s">
        <v>24</v>
      </c>
      <c r="C28" s="20">
        <f t="shared" si="10"/>
        <v>0</v>
      </c>
      <c r="D28" s="20">
        <f t="shared" si="11"/>
        <v>0</v>
      </c>
      <c r="E28" s="20">
        <f>'II.1.5 გზა-კაპ'!E10+'II.1.5 გზა-კაპ'!E19+'II.1.5 გზა-კაპ'!E28+'II.1.6 გზა-კაპ'!E10+'II.1.6 გზა-კაპ'!E19+'II.1.6 გზა-კაპ'!E28</f>
        <v>0</v>
      </c>
      <c r="F28" s="20">
        <f t="shared" si="12"/>
        <v>0</v>
      </c>
      <c r="G28" s="20">
        <f>'II.1.5 გზა-კაპ'!G10+'II.1.5 გზა-კაპ'!G19+'II.1.5 გზა-კაპ'!G28+'II.1.6 გზა-კაპ'!G10+'II.1.6 გზა-კაპ'!G19+'II.1.6 გზა-კაპ'!G28</f>
        <v>0</v>
      </c>
      <c r="H28" s="20">
        <f>'II.1.5 გზა-კაპ'!H10+'II.1.5 გზა-კაპ'!H19+'II.1.5 გზა-კაპ'!H28+'II.1.6 გზა-კაპ'!H10+'II.1.6 გზა-კაპ'!H19+'II.1.6 გზა-კაპ'!H28</f>
        <v>0</v>
      </c>
      <c r="I28" s="20">
        <f>'II.1.5 გზა-კაპ'!I10+'II.1.5 გზა-კაპ'!I19+'II.1.5 გზა-კაპ'!I28+'II.1.6 გზა-კაპ'!I10+'II.1.6 გზა-კაპ'!I19+'II.1.6 გზა-კაპ'!I28</f>
        <v>0</v>
      </c>
      <c r="J28" s="20">
        <f>'II.1.5 გზა-კაპ'!J10+'II.1.5 გზა-კაპ'!J19+'II.1.5 გზა-კაპ'!J28+'II.1.6 გზა-კაპ'!J10+'II.1.6 გზა-კაპ'!J19+'II.1.6 გზა-კაპ'!J28</f>
        <v>0</v>
      </c>
      <c r="K28" s="20">
        <f>'II.1.5 გზა-კაპ'!K10+'II.1.5 გზა-კაპ'!K19+'II.1.5 გზა-კაპ'!K28+'II.1.6 გზა-კაპ'!K10+'II.1.6 გზა-კაპ'!K19+'II.1.6 გზა-კაპ'!K28</f>
        <v>0</v>
      </c>
      <c r="L28" s="20">
        <f>'II.1.5 გზა-კაპ'!L10+'II.1.5 გზა-კაპ'!L19+'II.1.5 გზა-კაპ'!L28+'II.1.6 გზა-კაპ'!L10+'II.1.6 გზა-კაპ'!L19+'II.1.6 გზა-კაპ'!L28</f>
        <v>0</v>
      </c>
      <c r="M28" s="20">
        <f>'II.1.5 გზა-კაპ'!M10+'II.1.5 გზა-კაპ'!M19+'II.1.5 გზა-კაპ'!M28+'II.1.6 გზა-კაპ'!M10+'II.1.6 გზა-კაპ'!M19+'II.1.6 გზა-კაპ'!M28</f>
        <v>0</v>
      </c>
      <c r="N28" s="20">
        <f>'II.1.5 გზა-კაპ'!N10+'II.1.5 გზა-კაპ'!N19+'II.1.5 გზა-კაპ'!N28+'II.1.6 გზა-კაპ'!N10+'II.1.6 გზა-კაპ'!N19+'II.1.6 გზა-კაპ'!N28</f>
        <v>0</v>
      </c>
      <c r="O28" s="20">
        <f>'II.1.5 გზა-კაპ'!O10+'II.1.5 გზა-კაპ'!O19+'II.1.5 გზა-კაპ'!O28+'II.1.6 გზა-კაპ'!O10+'II.1.6 გზა-კაპ'!O19+'II.1.6 გზა-კაპ'!O28</f>
        <v>0</v>
      </c>
      <c r="P28" s="20">
        <f>'II.1.5 გზა-კაპ'!P10+'II.1.5 გზა-კაპ'!P19+'II.1.5 გზა-კაპ'!P28+'II.1.6 გზა-კაპ'!P10+'II.1.6 გზა-კაპ'!P19+'II.1.6 გზა-კაპ'!P28</f>
        <v>0</v>
      </c>
      <c r="Q28" s="20">
        <f>'II.1.5 გზა-კაპ'!Q10+'II.1.5 გზა-კაპ'!Q19+'II.1.5 გზა-კაპ'!Q28+'II.1.6 გზა-კაპ'!Q10+'II.1.6 გზა-კაპ'!Q19+'II.1.6 გზა-კაპ'!Q28</f>
        <v>0</v>
      </c>
      <c r="R28" s="20">
        <f>'II.1.5 გზა-კაპ'!R10+'II.1.5 გზა-კაპ'!R19+'II.1.5 გზა-კაპ'!R28+'II.1.6 გზა-კაპ'!R10+'II.1.6 გზა-კაპ'!R19+'II.1.6 გზა-კაპ'!R28</f>
        <v>0</v>
      </c>
      <c r="S28" s="20">
        <f>'II.1.5 გზა-კაპ'!S10+'II.1.5 გზა-კაპ'!S19+'II.1.5 გზა-კაპ'!S28+'II.1.6 გზა-კაპ'!S10+'II.1.6 გზა-კაპ'!S19+'II.1.6 გზა-კაპ'!S28</f>
        <v>0</v>
      </c>
      <c r="T28" s="20">
        <f>'II.1.5 გზა-კაპ'!T10+'II.1.5 გზა-კაპ'!T19+'II.1.5 გზა-კაპ'!T28+'II.1.6 გზა-კაპ'!T10+'II.1.6 გზა-კაპ'!T19+'II.1.6 გზა-კაპ'!T28</f>
        <v>0</v>
      </c>
      <c r="U28" s="20">
        <f>'II.1.5 გზა-კაპ'!U10+'II.1.5 გზა-კაპ'!U19+'II.1.5 გზა-კაპ'!U28+'II.1.6 გზა-კაპ'!U10+'II.1.6 გზა-კაპ'!U19+'II.1.6 გზა-კაპ'!U28</f>
        <v>0</v>
      </c>
      <c r="V28" s="20">
        <f>'II.1.5 გზა-კაპ'!V10+'II.1.5 გზა-კაპ'!V19+'II.1.5 გზა-კაპ'!V28+'II.1.6 გზა-კაპ'!V10+'II.1.6 გზა-კაპ'!V19+'II.1.6 გზა-კაპ'!V28</f>
        <v>0</v>
      </c>
    </row>
    <row r="29" spans="1:23" ht="14.25" customHeight="1" x14ac:dyDescent="0.2">
      <c r="A29" s="40"/>
      <c r="B29" s="21" t="s">
        <v>25</v>
      </c>
      <c r="C29" s="20">
        <f t="shared" si="10"/>
        <v>342.5</v>
      </c>
      <c r="D29" s="20">
        <f t="shared" si="11"/>
        <v>0</v>
      </c>
      <c r="E29" s="20">
        <f>'II.1.5 გზა-კაპ'!E11+'II.1.5 გზა-კაპ'!E20+'II.1.5 გზა-კაპ'!E29+'II.1.6 გზა-კაპ'!E11+'II.1.6 გზა-კაპ'!E20+'II.1.6 გზა-კაპ'!E29</f>
        <v>0</v>
      </c>
      <c r="F29" s="20">
        <f t="shared" si="12"/>
        <v>0</v>
      </c>
      <c r="G29" s="20">
        <f>'II.1.5 გზა-კაპ'!G11+'II.1.5 გზა-კაპ'!G20+'II.1.5 გზა-კაპ'!G29+'II.1.6 გზა-კაპ'!G11+'II.1.6 გზა-კაპ'!G20+'II.1.6 გზა-კაპ'!G29</f>
        <v>0</v>
      </c>
      <c r="H29" s="20">
        <f>'II.1.5 გზა-კაპ'!H11+'II.1.5 გზა-კაპ'!H20+'II.1.5 გზა-კაპ'!H29+'II.1.6 გზა-კაპ'!H11+'II.1.6 გზა-კაპ'!H20+'II.1.6 გზა-კაპ'!H29</f>
        <v>0</v>
      </c>
      <c r="I29" s="20">
        <f>'II.1.5 გზა-კაპ'!I11+'II.1.5 გზა-კაპ'!I20+'II.1.5 გზა-კაპ'!I29+'II.1.6 გზა-კაპ'!I11+'II.1.6 გზა-კაპ'!I20+'II.1.6 გზა-კაპ'!I29</f>
        <v>0</v>
      </c>
      <c r="J29" s="20">
        <f>'II.1.5 გზა-კაპ'!J11+'II.1.5 გზა-კაპ'!J20+'II.1.5 გზა-კაპ'!J29+'II.1.6 გზა-კაპ'!J11+'II.1.6 გზა-კაპ'!J20+'II.1.6 გზა-კაპ'!J29</f>
        <v>0</v>
      </c>
      <c r="K29" s="20">
        <f>'II.1.5 გზა-კაპ'!K11+'II.1.5 გზა-კაპ'!K20+'II.1.5 გზა-კაპ'!K29+'II.1.6 გზა-კაპ'!K11+'II.1.6 გზა-კაპ'!K20+'II.1.6 გზა-კაპ'!K29</f>
        <v>0</v>
      </c>
      <c r="L29" s="20">
        <f>'II.1.5 გზა-კაპ'!L11+'II.1.5 გზა-კაპ'!L20+'II.1.5 გზა-კაპ'!L29+'II.1.6 გზა-კაპ'!L11+'II.1.6 გზა-კაპ'!L20+'II.1.6 გზა-კაპ'!L29</f>
        <v>0</v>
      </c>
      <c r="M29" s="20">
        <f>'II.1.5 გზა-კაპ'!M11+'II.1.5 გზა-კაპ'!M20+'II.1.5 გზა-კაპ'!M29+'II.1.6 გზა-კაპ'!M11+'II.1.6 გზა-კაპ'!M20+'II.1.6 გზა-კაპ'!M29</f>
        <v>0</v>
      </c>
      <c r="N29" s="20">
        <f>'II.1.5 გზა-კაპ'!N11+'II.1.5 გზა-კაპ'!N20+'II.1.5 გზა-კაპ'!N29+'II.1.6 გზა-კაპ'!N11+'II.1.6 გზა-კაპ'!N20+'II.1.6 გზა-კაპ'!N29</f>
        <v>0</v>
      </c>
      <c r="O29" s="20">
        <f>'II.1.5 გზა-კაპ'!O11+'II.1.5 გზა-კაპ'!O20+'II.1.5 გზა-კაპ'!O29+'II.1.6 გზა-კაპ'!O11+'II.1.6 გზა-კაპ'!O20+'II.1.6 გზა-კაპ'!O29</f>
        <v>0</v>
      </c>
      <c r="P29" s="20">
        <f>'II.1.5 გზა-კაპ'!P11+'II.1.5 გზა-კაპ'!P20+'II.1.5 გზა-კაპ'!P29+'II.1.6 გზა-კაპ'!P11+'II.1.6 გზა-კაპ'!P20+'II.1.6 გზა-კაპ'!P29</f>
        <v>0</v>
      </c>
      <c r="Q29" s="20">
        <f>'II.1.5 გზა-კაპ'!Q11+'II.1.5 გზა-კაპ'!Q20+'II.1.5 გზა-კაპ'!Q29+'II.1.6 გზა-კაპ'!Q11+'II.1.6 გზა-კაპ'!Q20+'II.1.6 გზა-კაპ'!Q29</f>
        <v>0</v>
      </c>
      <c r="R29" s="20">
        <f>'II.1.5 გზა-კაპ'!R11+'II.1.5 გზა-კაპ'!R20+'II.1.5 გზა-კაპ'!R29+'II.1.6 გზა-კაპ'!R11+'II.1.6 გზა-კაპ'!R20+'II.1.6 გზა-კაპ'!R29</f>
        <v>0</v>
      </c>
      <c r="S29" s="20">
        <f>'II.1.5 გზა-კაპ'!S11+'II.1.5 გზა-კაპ'!S20+'II.1.5 გზა-კაპ'!S29+'II.1.6 გზა-კაპ'!S11+'II.1.6 გზა-კაპ'!S20+'II.1.6 გზა-კაპ'!S29</f>
        <v>0</v>
      </c>
      <c r="T29" s="20">
        <f>'II.1.5 გზა-კაპ'!T11+'II.1.5 გზა-კაპ'!T20+'II.1.5 გზა-კაპ'!T29+'II.1.6 გზა-კაპ'!T11+'II.1.6 გზა-კაპ'!T20+'II.1.6 გზა-კაპ'!T29</f>
        <v>0</v>
      </c>
      <c r="U29" s="20">
        <f>'II.1.5 გზა-კაპ'!U11+'II.1.5 გზა-კაპ'!U20+'II.1.5 გზა-კაპ'!U29+'II.1.6 გზა-კაპ'!U11+'II.1.6 გზა-კაპ'!U20+'II.1.6 გზა-კაპ'!U29</f>
        <v>342.5</v>
      </c>
      <c r="V29" s="20">
        <f>'II.1.5 გზა-კაპ'!V11+'II.1.5 გზა-კაპ'!V20+'II.1.5 გზა-კაპ'!V29+'II.1.6 გზა-კაპ'!V11+'II.1.6 გზა-კაპ'!V20+'II.1.6 გზა-კაპ'!V29</f>
        <v>0</v>
      </c>
    </row>
    <row r="30" spans="1:23" ht="14.25" customHeight="1" x14ac:dyDescent="0.2">
      <c r="A30" s="40"/>
      <c r="B30" s="22" t="s">
        <v>38</v>
      </c>
      <c r="C30" s="20">
        <f t="shared" si="10"/>
        <v>840.3</v>
      </c>
      <c r="D30" s="20">
        <f t="shared" si="11"/>
        <v>0</v>
      </c>
      <c r="E30" s="20">
        <f>'II.1.5 გზა-კაპ'!E12+'II.1.5 გზა-კაპ'!E21+'II.1.5 გზა-კაპ'!E30+'II.1.6 გზა-კაპ'!E12+'II.1.6 გზა-კაპ'!E21+'II.1.6 გზა-კაპ'!E30</f>
        <v>0</v>
      </c>
      <c r="F30" s="20">
        <f t="shared" si="12"/>
        <v>0</v>
      </c>
      <c r="G30" s="20">
        <f>'II.1.5 გზა-კაპ'!G12+'II.1.5 გზა-კაპ'!G21+'II.1.5 გზა-კაპ'!G30+'II.1.6 გზა-კაპ'!G12+'II.1.6 გზა-კაპ'!G21+'II.1.6 გზა-კაპ'!G30</f>
        <v>0</v>
      </c>
      <c r="H30" s="20">
        <f>'II.1.5 გზა-კაპ'!H12+'II.1.5 გზა-კაპ'!H21+'II.1.5 გზა-კაპ'!H30+'II.1.6 გზა-კაპ'!H12+'II.1.6 გზა-კაპ'!H21+'II.1.6 გზა-კაპ'!H30</f>
        <v>0</v>
      </c>
      <c r="I30" s="20">
        <f>'II.1.5 გზა-კაპ'!I12+'II.1.5 გზა-კაპ'!I21+'II.1.5 გზა-კაპ'!I30+'II.1.6 გზა-კაპ'!I12+'II.1.6 გზა-კაპ'!I21+'II.1.6 გზა-კაპ'!I30</f>
        <v>0</v>
      </c>
      <c r="J30" s="20">
        <f>'II.1.5 გზა-კაპ'!J12+'II.1.5 გზა-კაპ'!J21+'II.1.5 გზა-კაპ'!J30+'II.1.6 გზა-კაპ'!J12+'II.1.6 გზა-კაპ'!J21+'II.1.6 გზა-კაპ'!J30</f>
        <v>0</v>
      </c>
      <c r="K30" s="20">
        <f>'II.1.5 გზა-კაპ'!K12+'II.1.5 გზა-კაპ'!K21+'II.1.5 გზა-კაპ'!K30+'II.1.6 გზა-კაპ'!K12+'II.1.6 გზა-კაპ'!K21+'II.1.6 გზა-კაპ'!K30</f>
        <v>0</v>
      </c>
      <c r="L30" s="20">
        <f>'II.1.5 გზა-კაპ'!L12+'II.1.5 გზა-კაპ'!L21+'II.1.5 გზა-კაპ'!L30+'II.1.6 გზა-კაპ'!L12+'II.1.6 გზა-კაპ'!L21+'II.1.6 გზა-კაპ'!L30</f>
        <v>0</v>
      </c>
      <c r="M30" s="20">
        <f>'II.1.5 გზა-კაპ'!M12+'II.1.5 გზა-კაპ'!M21+'II.1.5 გზა-კაპ'!M30+'II.1.6 გზა-კაპ'!M12+'II.1.6 გზა-კაპ'!M21+'II.1.6 გზა-კაპ'!M30</f>
        <v>0</v>
      </c>
      <c r="N30" s="20">
        <f>'II.1.5 გზა-კაპ'!N12+'II.1.5 გზა-კაპ'!N21+'II.1.5 გზა-კაპ'!N30+'II.1.6 გზა-კაპ'!N12+'II.1.6 გზა-კაპ'!N21+'II.1.6 გზა-კაპ'!N30</f>
        <v>0</v>
      </c>
      <c r="O30" s="20">
        <f>'II.1.5 გზა-კაპ'!O12+'II.1.5 გზა-კაპ'!O21+'II.1.5 გზა-კაპ'!O30+'II.1.6 გზა-კაპ'!O12+'II.1.6 გზა-კაპ'!O21+'II.1.6 გზა-კაპ'!O30</f>
        <v>0</v>
      </c>
      <c r="P30" s="20">
        <f>'II.1.5 გზა-კაპ'!P12+'II.1.5 გზა-კაპ'!P21+'II.1.5 გზა-კაპ'!P30+'II.1.6 გზა-კაპ'!P12+'II.1.6 გზა-კაპ'!P21+'II.1.6 გზა-კაპ'!P30</f>
        <v>0</v>
      </c>
      <c r="Q30" s="20">
        <f>'II.1.5 გზა-კაპ'!Q12+'II.1.5 გზა-კაპ'!Q21+'II.1.5 გზა-კაპ'!Q30+'II.1.6 გზა-კაპ'!Q12+'II.1.6 გზა-კაპ'!Q21+'II.1.6 გზა-კაპ'!Q30</f>
        <v>0</v>
      </c>
      <c r="R30" s="20">
        <f>'II.1.5 გზა-კაპ'!R12+'II.1.5 გზა-კაპ'!R21+'II.1.5 გზა-კაპ'!R30+'II.1.6 გზა-კაპ'!R12+'II.1.6 გზა-კაპ'!R21+'II.1.6 გზა-კაპ'!R30</f>
        <v>0</v>
      </c>
      <c r="S30" s="20">
        <f>'II.1.5 გზა-კაპ'!S12+'II.1.5 გზა-კაპ'!S21+'II.1.5 გზა-კაპ'!S30+'II.1.6 გზა-კაპ'!S12+'II.1.6 გზა-კაპ'!S21+'II.1.6 გზა-კაპ'!S30</f>
        <v>0</v>
      </c>
      <c r="T30" s="20">
        <f>'II.1.5 გზა-კაპ'!T12+'II.1.5 გზა-კაპ'!T21+'II.1.5 გზა-კაპ'!T30+'II.1.6 გზა-კაპ'!T12+'II.1.6 გზა-კაპ'!T21+'II.1.6 გზა-კაპ'!T30</f>
        <v>0</v>
      </c>
      <c r="U30" s="20">
        <f>'II.1.5 გზა-კაპ'!U12+'II.1.5 გზა-კაპ'!U21+'II.1.5 გზა-კაპ'!U30+'II.1.6 გზა-კაპ'!U12+'II.1.6 გზა-კაპ'!U21+'II.1.6 გზა-კაპ'!U30</f>
        <v>840.3</v>
      </c>
      <c r="V30" s="20">
        <f>'II.1.5 გზა-კაპ'!V12+'II.1.5 გზა-კაპ'!V21+'II.1.5 გზა-კაპ'!V30+'II.1.6 გზა-კაპ'!V12+'II.1.6 გზა-კაპ'!V21+'II.1.6 გზა-კაპ'!V30</f>
        <v>0</v>
      </c>
    </row>
    <row r="31" spans="1:23" ht="14.25" customHeight="1" x14ac:dyDescent="0.2">
      <c r="A31" s="40"/>
      <c r="B31" s="22" t="s">
        <v>26</v>
      </c>
      <c r="C31" s="20">
        <f t="shared" si="10"/>
        <v>1182.8</v>
      </c>
      <c r="D31" s="20">
        <f t="shared" si="11"/>
        <v>0</v>
      </c>
      <c r="E31" s="20">
        <f>E27+E28+E29+E30</f>
        <v>0</v>
      </c>
      <c r="F31" s="20">
        <f t="shared" si="12"/>
        <v>0</v>
      </c>
      <c r="G31" s="20">
        <f t="shared" ref="G31:V31" si="13">G27+G28+G29+G30</f>
        <v>0</v>
      </c>
      <c r="H31" s="20">
        <f t="shared" si="13"/>
        <v>0</v>
      </c>
      <c r="I31" s="20">
        <f t="shared" si="13"/>
        <v>0</v>
      </c>
      <c r="J31" s="20">
        <f t="shared" si="13"/>
        <v>0</v>
      </c>
      <c r="K31" s="20">
        <f t="shared" si="13"/>
        <v>0</v>
      </c>
      <c r="L31" s="20">
        <f t="shared" si="13"/>
        <v>0</v>
      </c>
      <c r="M31" s="20">
        <f t="shared" si="13"/>
        <v>0</v>
      </c>
      <c r="N31" s="20">
        <f t="shared" si="13"/>
        <v>0</v>
      </c>
      <c r="O31" s="20">
        <f t="shared" si="13"/>
        <v>0</v>
      </c>
      <c r="P31" s="20">
        <f t="shared" si="13"/>
        <v>0</v>
      </c>
      <c r="Q31" s="20">
        <f t="shared" si="13"/>
        <v>0</v>
      </c>
      <c r="R31" s="20">
        <f t="shared" si="13"/>
        <v>0</v>
      </c>
      <c r="S31" s="20">
        <f t="shared" si="13"/>
        <v>0</v>
      </c>
      <c r="T31" s="20">
        <f t="shared" si="13"/>
        <v>0</v>
      </c>
      <c r="U31" s="20">
        <f t="shared" si="13"/>
        <v>1182.8</v>
      </c>
      <c r="V31" s="20">
        <f t="shared" si="13"/>
        <v>0</v>
      </c>
    </row>
    <row r="32" spans="1:23" ht="14.25" customHeight="1" x14ac:dyDescent="0.2">
      <c r="A32" s="40"/>
      <c r="B32" s="21" t="s">
        <v>27</v>
      </c>
      <c r="C32" s="20">
        <f t="shared" si="10"/>
        <v>32.4</v>
      </c>
      <c r="D32" s="20">
        <f t="shared" si="11"/>
        <v>0</v>
      </c>
      <c r="E32" s="20">
        <f>'II.1.5 გზა-კაპ'!E14+'II.1.5 გზა-კაპ'!E23+'II.1.5 გზა-კაპ'!E32+'II.1.6 გზა-კაპ'!E14+'II.1.6 გზა-კაპ'!E23+'II.1.6 გზა-კაპ'!E32</f>
        <v>0</v>
      </c>
      <c r="F32" s="20">
        <f t="shared" si="12"/>
        <v>0</v>
      </c>
      <c r="G32" s="20">
        <f>'II.1.5 გზა-კაპ'!G14+'II.1.5 გზა-კაპ'!G23+'II.1.5 გზა-კაპ'!G32+'II.1.6 გზა-კაპ'!G14+'II.1.6 გზა-კაპ'!G23+'II.1.6 გზა-კაპ'!G32</f>
        <v>0</v>
      </c>
      <c r="H32" s="20">
        <f>'II.1.5 გზა-კაპ'!H14+'II.1.5 გზა-კაპ'!H23+'II.1.5 გზა-კაპ'!H32+'II.1.6 გზა-კაპ'!H14+'II.1.6 გზა-კაპ'!H23+'II.1.6 გზა-კაპ'!H32</f>
        <v>0</v>
      </c>
      <c r="I32" s="20">
        <f>'II.1.5 გზა-კაპ'!I14+'II.1.5 გზა-კაპ'!I23+'II.1.5 გზა-კაპ'!I32+'II.1.6 გზა-კაპ'!I14+'II.1.6 გზა-კაპ'!I23+'II.1.6 გზა-კაპ'!I32</f>
        <v>0</v>
      </c>
      <c r="J32" s="20">
        <f>'II.1.5 გზა-კაპ'!J14+'II.1.5 გზა-კაპ'!J23+'II.1.5 გზა-კაპ'!J32+'II.1.6 გზა-კაპ'!J14+'II.1.6 გზა-კაპ'!J23+'II.1.6 გზა-კაპ'!J32</f>
        <v>0</v>
      </c>
      <c r="K32" s="20">
        <f>'II.1.5 გზა-კაპ'!K14+'II.1.5 გზა-კაპ'!K23+'II.1.5 გზა-კაპ'!K32+'II.1.6 გზა-კაპ'!K14+'II.1.6 გზა-კაპ'!K23+'II.1.6 გზა-კაპ'!K32</f>
        <v>0</v>
      </c>
      <c r="L32" s="20">
        <f>'II.1.5 გზა-კაპ'!L14+'II.1.5 გზა-კაპ'!L23+'II.1.5 გზა-კაპ'!L32+'II.1.6 გზა-კაპ'!L14+'II.1.6 გზა-კაპ'!L23+'II.1.6 გზა-კაპ'!L32</f>
        <v>0</v>
      </c>
      <c r="M32" s="20">
        <f>'II.1.5 გზა-კაპ'!M14+'II.1.5 გზა-კაპ'!M23+'II.1.5 გზა-კაპ'!M32+'II.1.6 გზა-კაპ'!M14+'II.1.6 გზა-კაპ'!M23+'II.1.6 გზა-კაპ'!M32</f>
        <v>0</v>
      </c>
      <c r="N32" s="20">
        <f>'II.1.5 გზა-კაპ'!N14+'II.1.5 გზა-კაპ'!N23+'II.1.5 გზა-კაპ'!N32+'II.1.6 გზა-კაპ'!N14+'II.1.6 გზა-კაპ'!N23+'II.1.6 გზა-კაპ'!N32</f>
        <v>0</v>
      </c>
      <c r="O32" s="20">
        <f>'II.1.5 გზა-კაპ'!O14+'II.1.5 გზა-კაპ'!O23+'II.1.5 გზა-კაპ'!O32+'II.1.6 გზა-კაპ'!O14+'II.1.6 გზა-კაპ'!O23+'II.1.6 გზა-კაპ'!O32</f>
        <v>0</v>
      </c>
      <c r="P32" s="20">
        <f>'II.1.5 გზა-კაპ'!P14+'II.1.5 გზა-კაპ'!P23+'II.1.5 გზა-კაპ'!P32+'II.1.6 გზა-კაპ'!P14+'II.1.6 გზა-კაპ'!P23+'II.1.6 გზა-კაპ'!P32</f>
        <v>0</v>
      </c>
      <c r="Q32" s="20">
        <f>'II.1.5 გზა-კაპ'!Q14+'II.1.5 გზა-კაპ'!Q23+'II.1.5 გზა-კაპ'!Q32+'II.1.6 გზა-კაპ'!Q14+'II.1.6 გზა-კაპ'!Q23+'II.1.6 გზა-კაპ'!Q32</f>
        <v>0</v>
      </c>
      <c r="R32" s="20">
        <f>'II.1.5 გზა-კაპ'!R14+'II.1.5 გზა-კაპ'!R23+'II.1.5 გზა-კაპ'!R32+'II.1.6 გზა-კაპ'!R14+'II.1.6 გზა-კაპ'!R23+'II.1.6 გზა-კაპ'!R32</f>
        <v>0</v>
      </c>
      <c r="S32" s="20">
        <f>'II.1.5 გზა-კაპ'!S14+'II.1.5 გზა-კაპ'!S23+'II.1.5 გზა-კაპ'!S32+'II.1.6 გზა-კაპ'!S14+'II.1.6 გზა-კაპ'!S23+'II.1.6 გზა-კაპ'!S32</f>
        <v>0</v>
      </c>
      <c r="T32" s="20">
        <f>'II.1.5 გზა-კაპ'!T14+'II.1.5 გზა-კაპ'!T23+'II.1.5 გზა-კაპ'!T32+'II.1.6 გზა-კაპ'!T14+'II.1.6 გზა-კაპ'!T23+'II.1.6 გზა-კაპ'!T32</f>
        <v>0</v>
      </c>
      <c r="U32" s="20">
        <f>'II.1.5 გზა-კაპ'!U14+'II.1.5 გზა-კაპ'!U23+'II.1.5 გზა-კაპ'!U32+'II.1.6 გზა-კაპ'!U14+'II.1.6 გზა-კაპ'!U23+'II.1.6 გზა-კაპ'!U32</f>
        <v>32.4</v>
      </c>
      <c r="V32" s="20">
        <f>'II.1.5 გზა-კაპ'!V14+'II.1.5 გზა-კაპ'!V23+'II.1.5 გზა-კაპ'!V32+'II.1.6 გზა-კაპ'!V14+'II.1.6 გზა-კაპ'!V23+'II.1.6 გზა-კაპ'!V32</f>
        <v>0</v>
      </c>
    </row>
    <row r="33" spans="1:22" ht="12.75" customHeight="1" x14ac:dyDescent="0.2">
      <c r="A33" s="40"/>
      <c r="B33" s="21" t="s">
        <v>28</v>
      </c>
      <c r="C33" s="20">
        <f t="shared" ref="C33:V33" si="14">C32-C31</f>
        <v>-1150.3999999999999</v>
      </c>
      <c r="D33" s="20">
        <f t="shared" si="14"/>
        <v>0</v>
      </c>
      <c r="E33" s="20">
        <f t="shared" si="14"/>
        <v>0</v>
      </c>
      <c r="F33" s="20">
        <f t="shared" si="14"/>
        <v>0</v>
      </c>
      <c r="G33" s="20">
        <f t="shared" si="14"/>
        <v>0</v>
      </c>
      <c r="H33" s="20">
        <f t="shared" si="14"/>
        <v>0</v>
      </c>
      <c r="I33" s="20">
        <f t="shared" si="14"/>
        <v>0</v>
      </c>
      <c r="J33" s="20">
        <f t="shared" si="14"/>
        <v>0</v>
      </c>
      <c r="K33" s="20">
        <f t="shared" si="14"/>
        <v>0</v>
      </c>
      <c r="L33" s="20">
        <f t="shared" si="14"/>
        <v>0</v>
      </c>
      <c r="M33" s="20">
        <f t="shared" si="14"/>
        <v>0</v>
      </c>
      <c r="N33" s="20">
        <f t="shared" si="14"/>
        <v>0</v>
      </c>
      <c r="O33" s="20">
        <f t="shared" si="14"/>
        <v>0</v>
      </c>
      <c r="P33" s="20">
        <f t="shared" si="14"/>
        <v>0</v>
      </c>
      <c r="Q33" s="20">
        <f t="shared" si="14"/>
        <v>0</v>
      </c>
      <c r="R33" s="20">
        <f t="shared" si="14"/>
        <v>0</v>
      </c>
      <c r="S33" s="20">
        <f t="shared" si="14"/>
        <v>0</v>
      </c>
      <c r="T33" s="20">
        <f t="shared" si="14"/>
        <v>0</v>
      </c>
      <c r="U33" s="20">
        <f t="shared" si="14"/>
        <v>-1150.3999999999999</v>
      </c>
      <c r="V33" s="20">
        <f t="shared" si="14"/>
        <v>0</v>
      </c>
    </row>
    <row r="34" spans="1:22" ht="12.75" customHeight="1" x14ac:dyDescent="0.2">
      <c r="A34" s="40"/>
      <c r="B34" s="21" t="s">
        <v>29</v>
      </c>
      <c r="C34" s="20">
        <f>C32/C31*100</f>
        <v>2.7392627663172133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>
        <f>U32/U31*100</f>
        <v>2.7392627663172133</v>
      </c>
      <c r="V34" s="20"/>
    </row>
  </sheetData>
  <mergeCells count="16">
    <mergeCell ref="A2:A6"/>
    <mergeCell ref="D2:T2"/>
    <mergeCell ref="D3:D5"/>
    <mergeCell ref="E3:E5"/>
    <mergeCell ref="F4:F5"/>
    <mergeCell ref="P3:P5"/>
    <mergeCell ref="Q3:Q5"/>
    <mergeCell ref="R3:R5"/>
    <mergeCell ref="F3:O3"/>
    <mergeCell ref="G4:O4"/>
    <mergeCell ref="B2:B6"/>
    <mergeCell ref="C2:C5"/>
    <mergeCell ref="V2:V5"/>
    <mergeCell ref="S3:S5"/>
    <mergeCell ref="T3:T5"/>
    <mergeCell ref="U2:U5"/>
  </mergeCells>
  <phoneticPr fontId="1" type="noConversion"/>
  <pageMargins left="0.17" right="0.28000000000000003" top="0.18" bottom="0.16" header="0.17" footer="0.16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W37"/>
  <sheetViews>
    <sheetView showZeros="0" zoomScale="110" zoomScaleNormal="110" workbookViewId="0">
      <pane ySplit="6" topLeftCell="A19" activePane="bottomLeft" state="frozen"/>
      <selection activeCell="C35" sqref="C35"/>
      <selection pane="bottomLeft" activeCell="C35" sqref="C35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9" width="4.140625" style="19" customWidth="1"/>
    <col min="20" max="20" width="5.7109375" style="19" customWidth="1"/>
    <col min="21" max="21" width="4.7109375" style="19" customWidth="1"/>
    <col min="22" max="22" width="4.42578125" style="19" customWidth="1"/>
    <col min="23" max="23" width="0" style="19" hidden="1" customWidth="1"/>
    <col min="24" max="16384" width="9.140625" style="18"/>
  </cols>
  <sheetData>
    <row r="1" spans="1:23" ht="12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5</v>
      </c>
    </row>
    <row r="2" spans="1:23" ht="12.7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3.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3.5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41" t="s">
        <v>3</v>
      </c>
      <c r="H5" s="41" t="s">
        <v>4</v>
      </c>
      <c r="I5" s="41" t="s">
        <v>5</v>
      </c>
      <c r="J5" s="41" t="s">
        <v>6</v>
      </c>
      <c r="K5" s="41" t="s">
        <v>7</v>
      </c>
      <c r="L5" s="41" t="s">
        <v>8</v>
      </c>
      <c r="M5" s="41" t="s">
        <v>9</v>
      </c>
      <c r="N5" s="41" t="s">
        <v>52</v>
      </c>
      <c r="O5" s="41" t="s">
        <v>10</v>
      </c>
      <c r="P5" s="111"/>
      <c r="Q5" s="111"/>
      <c r="R5" s="111"/>
      <c r="S5" s="111"/>
      <c r="T5" s="111"/>
      <c r="U5" s="111"/>
      <c r="V5" s="111"/>
    </row>
    <row r="6" spans="1:23" x14ac:dyDescent="0.2">
      <c r="A6" s="110"/>
      <c r="B6" s="110"/>
      <c r="C6" s="40">
        <v>1</v>
      </c>
      <c r="D6" s="40">
        <v>2</v>
      </c>
      <c r="E6" s="40">
        <v>21</v>
      </c>
      <c r="F6" s="40">
        <v>22</v>
      </c>
      <c r="G6" s="40">
        <v>221</v>
      </c>
      <c r="H6" s="40">
        <v>222</v>
      </c>
      <c r="I6" s="40">
        <v>223</v>
      </c>
      <c r="J6" s="40">
        <v>224</v>
      </c>
      <c r="K6" s="40">
        <v>225</v>
      </c>
      <c r="L6" s="40">
        <v>226</v>
      </c>
      <c r="M6" s="40">
        <v>227</v>
      </c>
      <c r="N6" s="40">
        <v>228</v>
      </c>
      <c r="O6" s="40">
        <v>229</v>
      </c>
      <c r="P6" s="40">
        <v>23</v>
      </c>
      <c r="Q6" s="40">
        <v>24</v>
      </c>
      <c r="R6" s="40">
        <v>25</v>
      </c>
      <c r="S6" s="40">
        <v>26</v>
      </c>
      <c r="T6" s="40">
        <v>27</v>
      </c>
      <c r="U6" s="40">
        <v>28</v>
      </c>
      <c r="V6" s="40">
        <v>29</v>
      </c>
      <c r="W6" s="18"/>
    </row>
    <row r="7" spans="1:23" ht="15.75" customHeight="1" x14ac:dyDescent="0.2">
      <c r="A7" s="40">
        <v>1</v>
      </c>
      <c r="B7" s="40">
        <v>2</v>
      </c>
      <c r="C7" s="40">
        <v>4</v>
      </c>
      <c r="D7" s="40">
        <v>5</v>
      </c>
      <c r="E7" s="40">
        <v>6</v>
      </c>
      <c r="F7" s="40">
        <v>7</v>
      </c>
      <c r="G7" s="40">
        <v>8</v>
      </c>
      <c r="H7" s="40">
        <v>9</v>
      </c>
      <c r="I7" s="40">
        <v>10</v>
      </c>
      <c r="J7" s="40">
        <v>11</v>
      </c>
      <c r="K7" s="40">
        <v>12</v>
      </c>
      <c r="L7" s="40">
        <v>13</v>
      </c>
      <c r="M7" s="40">
        <v>14</v>
      </c>
      <c r="N7" s="40">
        <v>15</v>
      </c>
      <c r="O7" s="40">
        <v>16</v>
      </c>
      <c r="P7" s="40">
        <v>17</v>
      </c>
      <c r="Q7" s="40">
        <v>18</v>
      </c>
      <c r="R7" s="40">
        <v>19</v>
      </c>
      <c r="S7" s="40">
        <v>20</v>
      </c>
      <c r="T7" s="40">
        <v>21</v>
      </c>
      <c r="U7" s="40">
        <v>22</v>
      </c>
      <c r="V7" s="40">
        <v>23</v>
      </c>
    </row>
    <row r="8" spans="1:23" ht="30" customHeight="1" x14ac:dyDescent="0.2">
      <c r="A8" s="40"/>
      <c r="B8" s="28" t="s">
        <v>157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40"/>
      <c r="W8" s="18"/>
    </row>
    <row r="9" spans="1:23" ht="12" customHeight="1" x14ac:dyDescent="0.2">
      <c r="A9" s="40"/>
      <c r="B9" s="21" t="s">
        <v>23</v>
      </c>
      <c r="C9" s="20">
        <f t="shared" ref="C9:C14" si="0">D9+U9+V9</f>
        <v>0</v>
      </c>
      <c r="D9" s="20">
        <f t="shared" ref="D9:D14" si="1">E9+F9+P9+Q9+R9+S9+T9</f>
        <v>0</v>
      </c>
      <c r="E9" s="20"/>
      <c r="F9" s="20">
        <f t="shared" ref="F9:F14" si="2">G9+H9+I9+J9+K9+L9+M9+N9+O9</f>
        <v>0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18"/>
    </row>
    <row r="10" spans="1:23" ht="12" customHeight="1" x14ac:dyDescent="0.2">
      <c r="A10" s="40"/>
      <c r="B10" s="21" t="s">
        <v>24</v>
      </c>
      <c r="C10" s="20">
        <f t="shared" si="0"/>
        <v>0</v>
      </c>
      <c r="D10" s="20">
        <f t="shared" si="1"/>
        <v>0</v>
      </c>
      <c r="E10" s="20"/>
      <c r="F10" s="20">
        <f t="shared" si="2"/>
        <v>0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18"/>
    </row>
    <row r="11" spans="1:23" ht="12" customHeight="1" x14ac:dyDescent="0.2">
      <c r="A11" s="40"/>
      <c r="B11" s="21" t="s">
        <v>25</v>
      </c>
      <c r="C11" s="20">
        <f t="shared" si="0"/>
        <v>60</v>
      </c>
      <c r="D11" s="20">
        <f t="shared" si="1"/>
        <v>0</v>
      </c>
      <c r="E11" s="20"/>
      <c r="F11" s="20">
        <f t="shared" si="2"/>
        <v>0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>
        <v>60</v>
      </c>
      <c r="V11" s="20"/>
      <c r="W11" s="18"/>
    </row>
    <row r="12" spans="1:23" ht="12" customHeight="1" x14ac:dyDescent="0.2">
      <c r="A12" s="40"/>
      <c r="B12" s="22" t="s">
        <v>38</v>
      </c>
      <c r="C12" s="20">
        <f t="shared" si="0"/>
        <v>-13</v>
      </c>
      <c r="D12" s="20">
        <f t="shared" si="1"/>
        <v>0</v>
      </c>
      <c r="E12" s="20"/>
      <c r="F12" s="20">
        <f t="shared" si="2"/>
        <v>0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>
        <v>-13</v>
      </c>
      <c r="V12" s="20"/>
      <c r="W12" s="18"/>
    </row>
    <row r="13" spans="1:23" ht="12" customHeight="1" x14ac:dyDescent="0.2">
      <c r="A13" s="40"/>
      <c r="B13" s="22" t="s">
        <v>26</v>
      </c>
      <c r="C13" s="20">
        <f t="shared" si="0"/>
        <v>47</v>
      </c>
      <c r="D13" s="20">
        <f t="shared" si="1"/>
        <v>0</v>
      </c>
      <c r="E13" s="20">
        <f>E9+E10+E11+E12</f>
        <v>0</v>
      </c>
      <c r="F13" s="20">
        <f t="shared" si="2"/>
        <v>0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0</v>
      </c>
      <c r="Q13" s="20">
        <f t="shared" si="3"/>
        <v>0</v>
      </c>
      <c r="R13" s="20">
        <f t="shared" si="3"/>
        <v>0</v>
      </c>
      <c r="S13" s="20">
        <f t="shared" si="3"/>
        <v>0</v>
      </c>
      <c r="T13" s="20">
        <f t="shared" si="3"/>
        <v>0</v>
      </c>
      <c r="U13" s="20">
        <f t="shared" si="3"/>
        <v>47</v>
      </c>
      <c r="V13" s="20">
        <f t="shared" si="3"/>
        <v>0</v>
      </c>
      <c r="W13" s="18"/>
    </row>
    <row r="14" spans="1:23" ht="12" customHeight="1" x14ac:dyDescent="0.2">
      <c r="A14" s="40"/>
      <c r="B14" s="21" t="s">
        <v>27</v>
      </c>
      <c r="C14" s="20">
        <f t="shared" si="0"/>
        <v>0</v>
      </c>
      <c r="D14" s="20">
        <f t="shared" si="1"/>
        <v>0</v>
      </c>
      <c r="E14" s="20"/>
      <c r="F14" s="20">
        <f t="shared" si="2"/>
        <v>0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18"/>
    </row>
    <row r="15" spans="1:23" ht="11.25" customHeight="1" x14ac:dyDescent="0.2">
      <c r="A15" s="40"/>
      <c r="B15" s="21" t="s">
        <v>28</v>
      </c>
      <c r="C15" s="20">
        <f t="shared" ref="C15:V15" si="4">C14-C13</f>
        <v>-47</v>
      </c>
      <c r="D15" s="20">
        <f t="shared" si="4"/>
        <v>0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-47</v>
      </c>
      <c r="V15" s="20">
        <f t="shared" si="4"/>
        <v>0</v>
      </c>
      <c r="W15" s="18"/>
    </row>
    <row r="16" spans="1:23" ht="11.25" customHeight="1" x14ac:dyDescent="0.2">
      <c r="A16" s="40"/>
      <c r="B16" s="21" t="s">
        <v>29</v>
      </c>
      <c r="C16" s="20">
        <f>C14/C13*100</f>
        <v>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18"/>
    </row>
    <row r="17" spans="1:23" ht="36" customHeight="1" x14ac:dyDescent="0.2">
      <c r="A17" s="40"/>
      <c r="B17" s="28" t="s">
        <v>71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40"/>
      <c r="W17" s="18"/>
    </row>
    <row r="18" spans="1:23" ht="12.75" customHeight="1" x14ac:dyDescent="0.2">
      <c r="A18" s="40"/>
      <c r="B18" s="21" t="s">
        <v>23</v>
      </c>
      <c r="C18" s="20">
        <f t="shared" ref="C18:C23" si="5">D18+U18+V18</f>
        <v>0</v>
      </c>
      <c r="D18" s="20">
        <f t="shared" ref="D18:D23" si="6">E18+F18+P18+Q18+R18+S18+T18</f>
        <v>0</v>
      </c>
      <c r="E18" s="20"/>
      <c r="F18" s="20">
        <f t="shared" ref="F18:F23" si="7">G18+H18+I18+J18+K18+L18+M18+N18+O18</f>
        <v>0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18"/>
    </row>
    <row r="19" spans="1:23" ht="12.75" customHeight="1" x14ac:dyDescent="0.2">
      <c r="A19" s="40"/>
      <c r="B19" s="21" t="s">
        <v>24</v>
      </c>
      <c r="C19" s="20">
        <f t="shared" si="5"/>
        <v>0</v>
      </c>
      <c r="D19" s="20">
        <f t="shared" si="6"/>
        <v>0</v>
      </c>
      <c r="E19" s="20"/>
      <c r="F19" s="20">
        <f t="shared" si="7"/>
        <v>0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18"/>
    </row>
    <row r="20" spans="1:23" ht="12.75" customHeight="1" x14ac:dyDescent="0.2">
      <c r="A20" s="40"/>
      <c r="B20" s="21" t="s">
        <v>25</v>
      </c>
      <c r="C20" s="20">
        <f t="shared" si="5"/>
        <v>250</v>
      </c>
      <c r="D20" s="20">
        <f t="shared" si="6"/>
        <v>0</v>
      </c>
      <c r="E20" s="20"/>
      <c r="F20" s="20">
        <f t="shared" si="7"/>
        <v>0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>
        <v>250</v>
      </c>
      <c r="V20" s="20"/>
      <c r="W20" s="18"/>
    </row>
    <row r="21" spans="1:23" ht="12.75" customHeight="1" x14ac:dyDescent="0.2">
      <c r="A21" s="40"/>
      <c r="B21" s="22" t="s">
        <v>38</v>
      </c>
      <c r="C21" s="20">
        <f t="shared" si="5"/>
        <v>-250</v>
      </c>
      <c r="D21" s="20">
        <f t="shared" si="6"/>
        <v>0</v>
      </c>
      <c r="E21" s="20"/>
      <c r="F21" s="20">
        <f t="shared" si="7"/>
        <v>0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>
        <v>-250</v>
      </c>
      <c r="V21" s="20"/>
      <c r="W21" s="18"/>
    </row>
    <row r="22" spans="1:23" ht="12.75" customHeight="1" x14ac:dyDescent="0.2">
      <c r="A22" s="40"/>
      <c r="B22" s="22" t="s">
        <v>26</v>
      </c>
      <c r="C22" s="20">
        <f t="shared" si="5"/>
        <v>0</v>
      </c>
      <c r="D22" s="20">
        <f t="shared" si="6"/>
        <v>0</v>
      </c>
      <c r="E22" s="20">
        <f>E18+E19+E20+E21</f>
        <v>0</v>
      </c>
      <c r="F22" s="20">
        <f t="shared" si="7"/>
        <v>0</v>
      </c>
      <c r="G22" s="20">
        <f t="shared" ref="G22:V22" si="8">G18+G19+G20+G21</f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20">
        <f t="shared" si="8"/>
        <v>0</v>
      </c>
      <c r="N22" s="20">
        <f t="shared" si="8"/>
        <v>0</v>
      </c>
      <c r="O22" s="20">
        <f t="shared" si="8"/>
        <v>0</v>
      </c>
      <c r="P22" s="20">
        <f t="shared" si="8"/>
        <v>0</v>
      </c>
      <c r="Q22" s="20">
        <f t="shared" si="8"/>
        <v>0</v>
      </c>
      <c r="R22" s="20">
        <f t="shared" si="8"/>
        <v>0</v>
      </c>
      <c r="S22" s="20">
        <f t="shared" si="8"/>
        <v>0</v>
      </c>
      <c r="T22" s="20">
        <f t="shared" si="8"/>
        <v>0</v>
      </c>
      <c r="U22" s="20">
        <f t="shared" si="8"/>
        <v>0</v>
      </c>
      <c r="V22" s="20">
        <f t="shared" si="8"/>
        <v>0</v>
      </c>
      <c r="W22" s="18"/>
    </row>
    <row r="23" spans="1:23" ht="12.75" customHeight="1" x14ac:dyDescent="0.2">
      <c r="A23" s="40"/>
      <c r="B23" s="21" t="s">
        <v>27</v>
      </c>
      <c r="C23" s="20">
        <f t="shared" si="5"/>
        <v>0</v>
      </c>
      <c r="D23" s="20">
        <f t="shared" si="6"/>
        <v>0</v>
      </c>
      <c r="E23" s="20"/>
      <c r="F23" s="20">
        <f t="shared" si="7"/>
        <v>0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18"/>
    </row>
    <row r="24" spans="1:23" ht="12" customHeight="1" x14ac:dyDescent="0.2">
      <c r="A24" s="40"/>
      <c r="B24" s="21" t="s">
        <v>28</v>
      </c>
      <c r="C24" s="20">
        <f t="shared" ref="C24:V24" si="9">C23-C22</f>
        <v>0</v>
      </c>
      <c r="D24" s="20">
        <f t="shared" si="9"/>
        <v>0</v>
      </c>
      <c r="E24" s="20">
        <f t="shared" si="9"/>
        <v>0</v>
      </c>
      <c r="F24" s="20">
        <f t="shared" si="9"/>
        <v>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0</v>
      </c>
      <c r="P24" s="20">
        <f t="shared" si="9"/>
        <v>0</v>
      </c>
      <c r="Q24" s="20">
        <f t="shared" si="9"/>
        <v>0</v>
      </c>
      <c r="R24" s="20">
        <f t="shared" si="9"/>
        <v>0</v>
      </c>
      <c r="S24" s="20">
        <f t="shared" si="9"/>
        <v>0</v>
      </c>
      <c r="T24" s="20">
        <f t="shared" si="9"/>
        <v>0</v>
      </c>
      <c r="U24" s="20">
        <f t="shared" si="9"/>
        <v>0</v>
      </c>
      <c r="V24" s="20">
        <f t="shared" si="9"/>
        <v>0</v>
      </c>
      <c r="W24" s="18"/>
    </row>
    <row r="25" spans="1:23" ht="12" customHeight="1" x14ac:dyDescent="0.2">
      <c r="A25" s="40"/>
      <c r="B25" s="21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18"/>
    </row>
    <row r="26" spans="1:23" ht="35.25" customHeight="1" x14ac:dyDescent="0.2">
      <c r="A26" s="40"/>
      <c r="B26" s="28" t="s">
        <v>72</v>
      </c>
      <c r="C26" s="20"/>
      <c r="D26" s="20"/>
      <c r="E26" s="20"/>
      <c r="F26" s="20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18"/>
    </row>
    <row r="27" spans="1:23" ht="12" customHeight="1" x14ac:dyDescent="0.2">
      <c r="A27" s="40"/>
      <c r="B27" s="21" t="s">
        <v>23</v>
      </c>
      <c r="C27" s="20">
        <f t="shared" ref="C27:C32" si="10">D27+U27+V27</f>
        <v>0</v>
      </c>
      <c r="D27" s="20">
        <f t="shared" ref="D27:D32" si="11">E27+F27+P27+Q27+R27+S27+T27</f>
        <v>0</v>
      </c>
      <c r="E27" s="20"/>
      <c r="F27" s="20">
        <f t="shared" ref="F27:F32" si="12">G27+H27+I27+J27+K27+L27+M27+N27+O27</f>
        <v>0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18"/>
    </row>
    <row r="28" spans="1:23" ht="12" customHeight="1" x14ac:dyDescent="0.2">
      <c r="A28" s="40"/>
      <c r="B28" s="21" t="s">
        <v>24</v>
      </c>
      <c r="C28" s="20">
        <f t="shared" si="10"/>
        <v>0</v>
      </c>
      <c r="D28" s="20">
        <f t="shared" si="11"/>
        <v>0</v>
      </c>
      <c r="E28" s="20"/>
      <c r="F28" s="20">
        <f t="shared" si="12"/>
        <v>0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18"/>
    </row>
    <row r="29" spans="1:23" ht="12" customHeight="1" x14ac:dyDescent="0.2">
      <c r="A29" s="40"/>
      <c r="B29" s="21" t="s">
        <v>25</v>
      </c>
      <c r="C29" s="20">
        <f t="shared" si="10"/>
        <v>32.5</v>
      </c>
      <c r="D29" s="20">
        <f t="shared" si="11"/>
        <v>0</v>
      </c>
      <c r="E29" s="20"/>
      <c r="F29" s="20">
        <f t="shared" si="12"/>
        <v>0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>
        <v>32.5</v>
      </c>
      <c r="V29" s="20"/>
      <c r="W29" s="18"/>
    </row>
    <row r="30" spans="1:23" ht="12" customHeight="1" x14ac:dyDescent="0.2">
      <c r="A30" s="40"/>
      <c r="B30" s="22" t="s">
        <v>38</v>
      </c>
      <c r="C30" s="20">
        <f t="shared" si="10"/>
        <v>0</v>
      </c>
      <c r="D30" s="20">
        <f t="shared" si="11"/>
        <v>0</v>
      </c>
      <c r="E30" s="20"/>
      <c r="F30" s="20">
        <f t="shared" si="12"/>
        <v>0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18"/>
    </row>
    <row r="31" spans="1:23" ht="12" customHeight="1" x14ac:dyDescent="0.2">
      <c r="A31" s="40"/>
      <c r="B31" s="22" t="s">
        <v>26</v>
      </c>
      <c r="C31" s="20">
        <f t="shared" si="10"/>
        <v>32.5</v>
      </c>
      <c r="D31" s="20">
        <f t="shared" si="11"/>
        <v>0</v>
      </c>
      <c r="E31" s="20">
        <f>E27+E28+E29+E30</f>
        <v>0</v>
      </c>
      <c r="F31" s="20">
        <f t="shared" si="12"/>
        <v>0</v>
      </c>
      <c r="G31" s="20">
        <f t="shared" ref="G31:V31" si="13">G27+G28+G29+G30</f>
        <v>0</v>
      </c>
      <c r="H31" s="20">
        <f t="shared" si="13"/>
        <v>0</v>
      </c>
      <c r="I31" s="20">
        <f t="shared" si="13"/>
        <v>0</v>
      </c>
      <c r="J31" s="20">
        <f t="shared" si="13"/>
        <v>0</v>
      </c>
      <c r="K31" s="20">
        <f t="shared" si="13"/>
        <v>0</v>
      </c>
      <c r="L31" s="20">
        <f t="shared" si="13"/>
        <v>0</v>
      </c>
      <c r="M31" s="20">
        <f t="shared" si="13"/>
        <v>0</v>
      </c>
      <c r="N31" s="20">
        <f t="shared" si="13"/>
        <v>0</v>
      </c>
      <c r="O31" s="20">
        <f t="shared" si="13"/>
        <v>0</v>
      </c>
      <c r="P31" s="20">
        <f t="shared" si="13"/>
        <v>0</v>
      </c>
      <c r="Q31" s="20">
        <f t="shared" si="13"/>
        <v>0</v>
      </c>
      <c r="R31" s="20">
        <f t="shared" si="13"/>
        <v>0</v>
      </c>
      <c r="S31" s="20">
        <f t="shared" si="13"/>
        <v>0</v>
      </c>
      <c r="T31" s="20">
        <f t="shared" si="13"/>
        <v>0</v>
      </c>
      <c r="U31" s="20">
        <f t="shared" si="13"/>
        <v>32.5</v>
      </c>
      <c r="V31" s="20">
        <f t="shared" si="13"/>
        <v>0</v>
      </c>
      <c r="W31" s="18"/>
    </row>
    <row r="32" spans="1:23" ht="12" customHeight="1" x14ac:dyDescent="0.2">
      <c r="A32" s="40"/>
      <c r="B32" s="21" t="s">
        <v>27</v>
      </c>
      <c r="C32" s="20">
        <f t="shared" si="10"/>
        <v>32.4</v>
      </c>
      <c r="D32" s="20">
        <f t="shared" si="11"/>
        <v>0</v>
      </c>
      <c r="E32" s="20"/>
      <c r="F32" s="20">
        <f t="shared" si="12"/>
        <v>0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>
        <v>32.4</v>
      </c>
      <c r="V32" s="20"/>
      <c r="W32" s="18"/>
    </row>
    <row r="33" spans="1:23" ht="12" customHeight="1" x14ac:dyDescent="0.2">
      <c r="A33" s="40"/>
      <c r="B33" s="21" t="s">
        <v>28</v>
      </c>
      <c r="C33" s="20">
        <f t="shared" ref="C33:V33" si="14">C32-C31</f>
        <v>-0.10000000000000142</v>
      </c>
      <c r="D33" s="20">
        <f t="shared" si="14"/>
        <v>0</v>
      </c>
      <c r="E33" s="20">
        <f t="shared" si="14"/>
        <v>0</v>
      </c>
      <c r="F33" s="20">
        <f t="shared" si="14"/>
        <v>0</v>
      </c>
      <c r="G33" s="20">
        <f t="shared" si="14"/>
        <v>0</v>
      </c>
      <c r="H33" s="20">
        <f t="shared" si="14"/>
        <v>0</v>
      </c>
      <c r="I33" s="20">
        <f t="shared" si="14"/>
        <v>0</v>
      </c>
      <c r="J33" s="20">
        <f t="shared" si="14"/>
        <v>0</v>
      </c>
      <c r="K33" s="20">
        <f t="shared" si="14"/>
        <v>0</v>
      </c>
      <c r="L33" s="20">
        <f t="shared" si="14"/>
        <v>0</v>
      </c>
      <c r="M33" s="20">
        <f t="shared" si="14"/>
        <v>0</v>
      </c>
      <c r="N33" s="20">
        <f t="shared" si="14"/>
        <v>0</v>
      </c>
      <c r="O33" s="20">
        <f t="shared" si="14"/>
        <v>0</v>
      </c>
      <c r="P33" s="20">
        <f t="shared" si="14"/>
        <v>0</v>
      </c>
      <c r="Q33" s="20">
        <f t="shared" si="14"/>
        <v>0</v>
      </c>
      <c r="R33" s="20">
        <f t="shared" si="14"/>
        <v>0</v>
      </c>
      <c r="S33" s="20">
        <f t="shared" si="14"/>
        <v>0</v>
      </c>
      <c r="T33" s="20">
        <f t="shared" si="14"/>
        <v>0</v>
      </c>
      <c r="U33" s="20">
        <f t="shared" si="14"/>
        <v>-0.10000000000000142</v>
      </c>
      <c r="V33" s="20">
        <f t="shared" si="14"/>
        <v>0</v>
      </c>
      <c r="W33" s="18"/>
    </row>
    <row r="34" spans="1:23" ht="12" customHeight="1" x14ac:dyDescent="0.2">
      <c r="A34" s="40"/>
      <c r="B34" s="21" t="s">
        <v>29</v>
      </c>
      <c r="C34" s="20">
        <f>C32/C31*100</f>
        <v>99.692307692307693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>
        <f>U32/U31*100</f>
        <v>99.692307692307693</v>
      </c>
      <c r="V34" s="20"/>
    </row>
    <row r="37" spans="1:23" x14ac:dyDescent="0.2">
      <c r="B37" s="45"/>
    </row>
  </sheetData>
  <mergeCells count="16"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  <mergeCell ref="A2:A6"/>
    <mergeCell ref="B2:B6"/>
    <mergeCell ref="C2:C5"/>
    <mergeCell ref="D2:T2"/>
    <mergeCell ref="U2:U5"/>
    <mergeCell ref="G4:O4"/>
  </mergeCells>
  <pageMargins left="0.17" right="0.28000000000000003" top="0.18" bottom="0.16" header="0.17" footer="0.16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W37"/>
  <sheetViews>
    <sheetView showZeros="0" zoomScale="110" zoomScaleNormal="110" workbookViewId="0">
      <pane ySplit="6" topLeftCell="A19" activePane="bottomLeft" state="frozen"/>
      <selection activeCell="C35" sqref="C35"/>
      <selection pane="bottomLeft" activeCell="C35" sqref="C35"/>
    </sheetView>
  </sheetViews>
  <sheetFormatPr defaultRowHeight="11.25" x14ac:dyDescent="0.2"/>
  <cols>
    <col min="1" max="1" width="3" style="18" customWidth="1"/>
    <col min="2" max="2" width="30" style="18" customWidth="1"/>
    <col min="3" max="3" width="6.140625" style="19" customWidth="1"/>
    <col min="4" max="4" width="5.85546875" style="19" customWidth="1"/>
    <col min="5" max="5" width="5.28515625" style="19" customWidth="1"/>
    <col min="6" max="6" width="5.42578125" style="19" customWidth="1"/>
    <col min="7" max="7" width="7.28515625" style="19" customWidth="1"/>
    <col min="8" max="8" width="5.140625" style="19" customWidth="1"/>
    <col min="9" max="9" width="4.85546875" style="19" customWidth="1"/>
    <col min="10" max="10" width="5.7109375" style="19" customWidth="1"/>
    <col min="11" max="11" width="4.7109375" style="19" customWidth="1"/>
    <col min="12" max="12" width="5.140625" style="19" customWidth="1"/>
    <col min="13" max="13" width="8.42578125" style="19" customWidth="1"/>
    <col min="14" max="14" width="8" style="19" customWidth="1"/>
    <col min="15" max="15" width="8.140625" style="19" customWidth="1"/>
    <col min="16" max="19" width="4.140625" style="19" customWidth="1"/>
    <col min="20" max="20" width="5.7109375" style="19" customWidth="1"/>
    <col min="21" max="21" width="4.7109375" style="19" customWidth="1"/>
    <col min="22" max="22" width="4.42578125" style="19" customWidth="1"/>
    <col min="23" max="23" width="0" style="19" hidden="1" customWidth="1"/>
    <col min="24" max="16384" width="9.140625" style="18"/>
  </cols>
  <sheetData>
    <row r="1" spans="1:23" ht="12" customHeight="1" x14ac:dyDescent="0.2">
      <c r="A1" s="17"/>
      <c r="B1" s="14" t="s">
        <v>183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>
        <v>6</v>
      </c>
    </row>
    <row r="2" spans="1:23" ht="12.75" customHeight="1" x14ac:dyDescent="0.2">
      <c r="A2" s="110" t="s">
        <v>0</v>
      </c>
      <c r="B2" s="110" t="s">
        <v>1</v>
      </c>
      <c r="C2" s="111" t="s">
        <v>22</v>
      </c>
      <c r="D2" s="112" t="s">
        <v>16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1" t="s">
        <v>15</v>
      </c>
      <c r="V2" s="111" t="s">
        <v>21</v>
      </c>
      <c r="W2" s="18"/>
    </row>
    <row r="3" spans="1:23" ht="13.5" customHeight="1" x14ac:dyDescent="0.2">
      <c r="A3" s="110"/>
      <c r="B3" s="110"/>
      <c r="C3" s="111"/>
      <c r="D3" s="111" t="s">
        <v>20</v>
      </c>
      <c r="E3" s="111" t="s">
        <v>2</v>
      </c>
      <c r="F3" s="113" t="s">
        <v>17</v>
      </c>
      <c r="G3" s="113"/>
      <c r="H3" s="113"/>
      <c r="I3" s="113"/>
      <c r="J3" s="113"/>
      <c r="K3" s="113"/>
      <c r="L3" s="113"/>
      <c r="M3" s="113"/>
      <c r="N3" s="113"/>
      <c r="O3" s="113"/>
      <c r="P3" s="111" t="s">
        <v>11</v>
      </c>
      <c r="Q3" s="111" t="s">
        <v>12</v>
      </c>
      <c r="R3" s="111" t="s">
        <v>13</v>
      </c>
      <c r="S3" s="111" t="s">
        <v>14</v>
      </c>
      <c r="T3" s="111" t="s">
        <v>47</v>
      </c>
      <c r="U3" s="111"/>
      <c r="V3" s="111"/>
      <c r="W3" s="18"/>
    </row>
    <row r="4" spans="1:23" ht="13.5" customHeight="1" x14ac:dyDescent="0.2">
      <c r="A4" s="110"/>
      <c r="B4" s="110"/>
      <c r="C4" s="111"/>
      <c r="D4" s="111"/>
      <c r="E4" s="111"/>
      <c r="F4" s="111" t="s">
        <v>19</v>
      </c>
      <c r="G4" s="113" t="s">
        <v>18</v>
      </c>
      <c r="H4" s="113"/>
      <c r="I4" s="113"/>
      <c r="J4" s="113"/>
      <c r="K4" s="113"/>
      <c r="L4" s="113"/>
      <c r="M4" s="113"/>
      <c r="N4" s="113"/>
      <c r="O4" s="113"/>
      <c r="P4" s="111"/>
      <c r="Q4" s="111"/>
      <c r="R4" s="111"/>
      <c r="S4" s="111"/>
      <c r="T4" s="111"/>
      <c r="U4" s="111"/>
      <c r="V4" s="111"/>
      <c r="W4" s="18"/>
    </row>
    <row r="5" spans="1:23" ht="111" customHeight="1" x14ac:dyDescent="0.2">
      <c r="A5" s="110"/>
      <c r="B5" s="110"/>
      <c r="C5" s="111"/>
      <c r="D5" s="111"/>
      <c r="E5" s="111"/>
      <c r="F5" s="111"/>
      <c r="G5" s="74" t="s">
        <v>3</v>
      </c>
      <c r="H5" s="74" t="s">
        <v>4</v>
      </c>
      <c r="I5" s="74" t="s">
        <v>5</v>
      </c>
      <c r="J5" s="74" t="s">
        <v>6</v>
      </c>
      <c r="K5" s="74" t="s">
        <v>7</v>
      </c>
      <c r="L5" s="74" t="s">
        <v>8</v>
      </c>
      <c r="M5" s="74" t="s">
        <v>9</v>
      </c>
      <c r="N5" s="74" t="s">
        <v>52</v>
      </c>
      <c r="O5" s="74" t="s">
        <v>10</v>
      </c>
      <c r="P5" s="111"/>
      <c r="Q5" s="111"/>
      <c r="R5" s="111"/>
      <c r="S5" s="111"/>
      <c r="T5" s="111"/>
      <c r="U5" s="111"/>
      <c r="V5" s="111"/>
    </row>
    <row r="6" spans="1:23" x14ac:dyDescent="0.2">
      <c r="A6" s="110"/>
      <c r="B6" s="110"/>
      <c r="C6" s="73">
        <v>1</v>
      </c>
      <c r="D6" s="73">
        <v>2</v>
      </c>
      <c r="E6" s="73">
        <v>21</v>
      </c>
      <c r="F6" s="73">
        <v>22</v>
      </c>
      <c r="G6" s="73">
        <v>221</v>
      </c>
      <c r="H6" s="73">
        <v>222</v>
      </c>
      <c r="I6" s="73">
        <v>223</v>
      </c>
      <c r="J6" s="73">
        <v>224</v>
      </c>
      <c r="K6" s="73">
        <v>225</v>
      </c>
      <c r="L6" s="73">
        <v>226</v>
      </c>
      <c r="M6" s="73">
        <v>227</v>
      </c>
      <c r="N6" s="73">
        <v>228</v>
      </c>
      <c r="O6" s="73">
        <v>229</v>
      </c>
      <c r="P6" s="73">
        <v>23</v>
      </c>
      <c r="Q6" s="73">
        <v>24</v>
      </c>
      <c r="R6" s="73">
        <v>25</v>
      </c>
      <c r="S6" s="73">
        <v>26</v>
      </c>
      <c r="T6" s="73">
        <v>27</v>
      </c>
      <c r="U6" s="73">
        <v>28</v>
      </c>
      <c r="V6" s="73">
        <v>29</v>
      </c>
      <c r="W6" s="18"/>
    </row>
    <row r="7" spans="1:23" ht="15.75" customHeight="1" x14ac:dyDescent="0.2">
      <c r="A7" s="73">
        <v>1</v>
      </c>
      <c r="B7" s="73">
        <v>2</v>
      </c>
      <c r="C7" s="73">
        <v>4</v>
      </c>
      <c r="D7" s="73">
        <v>5</v>
      </c>
      <c r="E7" s="73">
        <v>6</v>
      </c>
      <c r="F7" s="73">
        <v>7</v>
      </c>
      <c r="G7" s="73">
        <v>8</v>
      </c>
      <c r="H7" s="73">
        <v>9</v>
      </c>
      <c r="I7" s="73">
        <v>10</v>
      </c>
      <c r="J7" s="73">
        <v>11</v>
      </c>
      <c r="K7" s="73">
        <v>12</v>
      </c>
      <c r="L7" s="73">
        <v>13</v>
      </c>
      <c r="M7" s="73">
        <v>14</v>
      </c>
      <c r="N7" s="73">
        <v>15</v>
      </c>
      <c r="O7" s="73">
        <v>16</v>
      </c>
      <c r="P7" s="73">
        <v>17</v>
      </c>
      <c r="Q7" s="73">
        <v>18</v>
      </c>
      <c r="R7" s="73">
        <v>19</v>
      </c>
      <c r="S7" s="73">
        <v>20</v>
      </c>
      <c r="T7" s="73">
        <v>21</v>
      </c>
      <c r="U7" s="73">
        <v>22</v>
      </c>
      <c r="V7" s="73">
        <v>23</v>
      </c>
    </row>
    <row r="8" spans="1:23" ht="21" customHeight="1" x14ac:dyDescent="0.2">
      <c r="A8" s="73"/>
      <c r="B8" s="16" t="s">
        <v>187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73"/>
      <c r="W8" s="18"/>
    </row>
    <row r="9" spans="1:23" ht="13.5" customHeight="1" x14ac:dyDescent="0.2">
      <c r="A9" s="73"/>
      <c r="B9" s="21" t="s">
        <v>23</v>
      </c>
      <c r="C9" s="20">
        <f t="shared" ref="C9:C14" si="0">D9+U9+V9</f>
        <v>0</v>
      </c>
      <c r="D9" s="20">
        <f t="shared" ref="D9:D14" si="1">E9+F9+P9+Q9+R9+S9+T9</f>
        <v>0</v>
      </c>
      <c r="E9" s="20"/>
      <c r="F9" s="20">
        <f t="shared" ref="F9:F14" si="2">G9+H9+I9+J9+K9+L9+M9+N9+O9</f>
        <v>0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18"/>
    </row>
    <row r="10" spans="1:23" ht="13.5" customHeight="1" x14ac:dyDescent="0.2">
      <c r="A10" s="73"/>
      <c r="B10" s="21" t="s">
        <v>24</v>
      </c>
      <c r="C10" s="20">
        <f t="shared" si="0"/>
        <v>0</v>
      </c>
      <c r="D10" s="20">
        <f t="shared" si="1"/>
        <v>0</v>
      </c>
      <c r="E10" s="20"/>
      <c r="F10" s="20">
        <f t="shared" si="2"/>
        <v>0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18"/>
    </row>
    <row r="11" spans="1:23" ht="13.5" customHeight="1" x14ac:dyDescent="0.2">
      <c r="A11" s="73"/>
      <c r="B11" s="21" t="s">
        <v>25</v>
      </c>
      <c r="C11" s="20">
        <f t="shared" si="0"/>
        <v>0</v>
      </c>
      <c r="D11" s="20">
        <f t="shared" si="1"/>
        <v>0</v>
      </c>
      <c r="E11" s="20"/>
      <c r="F11" s="20">
        <f t="shared" si="2"/>
        <v>0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8"/>
    </row>
    <row r="12" spans="1:23" ht="13.5" customHeight="1" x14ac:dyDescent="0.2">
      <c r="A12" s="73"/>
      <c r="B12" s="22" t="s">
        <v>38</v>
      </c>
      <c r="C12" s="20">
        <f t="shared" si="0"/>
        <v>487.1</v>
      </c>
      <c r="D12" s="20">
        <f t="shared" si="1"/>
        <v>0</v>
      </c>
      <c r="E12" s="20"/>
      <c r="F12" s="20">
        <f t="shared" si="2"/>
        <v>0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>
        <v>487.1</v>
      </c>
      <c r="V12" s="20"/>
      <c r="W12" s="18"/>
    </row>
    <row r="13" spans="1:23" ht="13.5" customHeight="1" x14ac:dyDescent="0.2">
      <c r="A13" s="73"/>
      <c r="B13" s="22" t="s">
        <v>26</v>
      </c>
      <c r="C13" s="20">
        <f t="shared" si="0"/>
        <v>487.1</v>
      </c>
      <c r="D13" s="20">
        <f t="shared" si="1"/>
        <v>0</v>
      </c>
      <c r="E13" s="20">
        <f>E9+E10+E11+E12</f>
        <v>0</v>
      </c>
      <c r="F13" s="20">
        <f t="shared" si="2"/>
        <v>0</v>
      </c>
      <c r="G13" s="20">
        <f t="shared" ref="G13:V13" si="3">G9+G10+G11+G12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0</v>
      </c>
      <c r="Q13" s="20">
        <f t="shared" si="3"/>
        <v>0</v>
      </c>
      <c r="R13" s="20">
        <f t="shared" si="3"/>
        <v>0</v>
      </c>
      <c r="S13" s="20">
        <f t="shared" si="3"/>
        <v>0</v>
      </c>
      <c r="T13" s="20">
        <f t="shared" si="3"/>
        <v>0</v>
      </c>
      <c r="U13" s="20">
        <f t="shared" si="3"/>
        <v>487.1</v>
      </c>
      <c r="V13" s="20">
        <f t="shared" si="3"/>
        <v>0</v>
      </c>
      <c r="W13" s="18"/>
    </row>
    <row r="14" spans="1:23" ht="13.5" customHeight="1" x14ac:dyDescent="0.2">
      <c r="A14" s="73"/>
      <c r="B14" s="21" t="s">
        <v>27</v>
      </c>
      <c r="C14" s="20">
        <f t="shared" si="0"/>
        <v>0</v>
      </c>
      <c r="D14" s="20">
        <f t="shared" si="1"/>
        <v>0</v>
      </c>
      <c r="E14" s="20"/>
      <c r="F14" s="20">
        <f t="shared" si="2"/>
        <v>0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18"/>
    </row>
    <row r="15" spans="1:23" ht="13.5" customHeight="1" x14ac:dyDescent="0.2">
      <c r="A15" s="73"/>
      <c r="B15" s="21" t="s">
        <v>28</v>
      </c>
      <c r="C15" s="20">
        <f t="shared" ref="C15:V15" si="4">C14-C13</f>
        <v>-487.1</v>
      </c>
      <c r="D15" s="20">
        <f t="shared" si="4"/>
        <v>0</v>
      </c>
      <c r="E15" s="20">
        <f t="shared" si="4"/>
        <v>0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 t="shared" si="4"/>
        <v>0</v>
      </c>
      <c r="L15" s="20">
        <f t="shared" si="4"/>
        <v>0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-487.1</v>
      </c>
      <c r="V15" s="20">
        <f t="shared" si="4"/>
        <v>0</v>
      </c>
      <c r="W15" s="18"/>
    </row>
    <row r="16" spans="1:23" ht="13.5" customHeight="1" x14ac:dyDescent="0.2">
      <c r="A16" s="73"/>
      <c r="B16" s="21" t="s">
        <v>29</v>
      </c>
      <c r="C16" s="20">
        <f>C14/C13*100</f>
        <v>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18"/>
    </row>
    <row r="17" spans="1:23" ht="21" customHeight="1" x14ac:dyDescent="0.2">
      <c r="A17" s="73"/>
      <c r="B17" s="16" t="s">
        <v>186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73"/>
      <c r="W17" s="18"/>
    </row>
    <row r="18" spans="1:23" ht="14.25" customHeight="1" x14ac:dyDescent="0.2">
      <c r="A18" s="73"/>
      <c r="B18" s="21" t="s">
        <v>23</v>
      </c>
      <c r="C18" s="20">
        <f t="shared" ref="C18:C23" si="5">D18+U18+V18</f>
        <v>0</v>
      </c>
      <c r="D18" s="20">
        <f t="shared" ref="D18:D23" si="6">E18+F18+P18+Q18+R18+S18+T18</f>
        <v>0</v>
      </c>
      <c r="E18" s="20"/>
      <c r="F18" s="20">
        <f t="shared" ref="F18:F23" si="7">G18+H18+I18+J18+K18+L18+M18+N18+O18</f>
        <v>0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18"/>
    </row>
    <row r="19" spans="1:23" ht="14.25" customHeight="1" x14ac:dyDescent="0.2">
      <c r="A19" s="73"/>
      <c r="B19" s="21" t="s">
        <v>24</v>
      </c>
      <c r="C19" s="20">
        <f t="shared" si="5"/>
        <v>0</v>
      </c>
      <c r="D19" s="20">
        <f t="shared" si="6"/>
        <v>0</v>
      </c>
      <c r="E19" s="20"/>
      <c r="F19" s="20">
        <f t="shared" si="7"/>
        <v>0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18"/>
    </row>
    <row r="20" spans="1:23" ht="14.25" customHeight="1" x14ac:dyDescent="0.2">
      <c r="A20" s="73"/>
      <c r="B20" s="21" t="s">
        <v>25</v>
      </c>
      <c r="C20" s="20">
        <f t="shared" si="5"/>
        <v>0</v>
      </c>
      <c r="D20" s="20">
        <f t="shared" si="6"/>
        <v>0</v>
      </c>
      <c r="E20" s="20"/>
      <c r="F20" s="20">
        <f t="shared" si="7"/>
        <v>0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18"/>
    </row>
    <row r="21" spans="1:23" ht="14.25" customHeight="1" x14ac:dyDescent="0.2">
      <c r="A21" s="73"/>
      <c r="B21" s="22" t="s">
        <v>38</v>
      </c>
      <c r="C21" s="20">
        <f t="shared" si="5"/>
        <v>248.2</v>
      </c>
      <c r="D21" s="20">
        <f t="shared" si="6"/>
        <v>0</v>
      </c>
      <c r="E21" s="20"/>
      <c r="F21" s="20">
        <f t="shared" si="7"/>
        <v>0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>
        <v>248.2</v>
      </c>
      <c r="V21" s="20"/>
      <c r="W21" s="18"/>
    </row>
    <row r="22" spans="1:23" ht="14.25" customHeight="1" x14ac:dyDescent="0.2">
      <c r="A22" s="73"/>
      <c r="B22" s="22" t="s">
        <v>26</v>
      </c>
      <c r="C22" s="20">
        <f t="shared" si="5"/>
        <v>248.2</v>
      </c>
      <c r="D22" s="20">
        <f t="shared" si="6"/>
        <v>0</v>
      </c>
      <c r="E22" s="20">
        <f>E18+E19+E20+E21</f>
        <v>0</v>
      </c>
      <c r="F22" s="20">
        <f t="shared" si="7"/>
        <v>0</v>
      </c>
      <c r="G22" s="20">
        <f t="shared" ref="G22:V22" si="8">G18+G19+G20+G21</f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0">
        <f t="shared" si="8"/>
        <v>0</v>
      </c>
      <c r="L22" s="20">
        <f t="shared" si="8"/>
        <v>0</v>
      </c>
      <c r="M22" s="20">
        <f t="shared" si="8"/>
        <v>0</v>
      </c>
      <c r="N22" s="20">
        <f t="shared" si="8"/>
        <v>0</v>
      </c>
      <c r="O22" s="20">
        <f t="shared" si="8"/>
        <v>0</v>
      </c>
      <c r="P22" s="20">
        <f t="shared" si="8"/>
        <v>0</v>
      </c>
      <c r="Q22" s="20">
        <f t="shared" si="8"/>
        <v>0</v>
      </c>
      <c r="R22" s="20">
        <f t="shared" si="8"/>
        <v>0</v>
      </c>
      <c r="S22" s="20">
        <f t="shared" si="8"/>
        <v>0</v>
      </c>
      <c r="T22" s="20">
        <f t="shared" si="8"/>
        <v>0</v>
      </c>
      <c r="U22" s="20">
        <f t="shared" si="8"/>
        <v>248.2</v>
      </c>
      <c r="V22" s="20">
        <f t="shared" si="8"/>
        <v>0</v>
      </c>
      <c r="W22" s="18"/>
    </row>
    <row r="23" spans="1:23" ht="14.25" customHeight="1" x14ac:dyDescent="0.2">
      <c r="A23" s="73"/>
      <c r="B23" s="21" t="s">
        <v>27</v>
      </c>
      <c r="C23" s="20">
        <f t="shared" si="5"/>
        <v>0</v>
      </c>
      <c r="D23" s="20">
        <f t="shared" si="6"/>
        <v>0</v>
      </c>
      <c r="E23" s="20"/>
      <c r="F23" s="20">
        <f t="shared" si="7"/>
        <v>0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18"/>
    </row>
    <row r="24" spans="1:23" ht="14.25" customHeight="1" x14ac:dyDescent="0.2">
      <c r="A24" s="73"/>
      <c r="B24" s="21" t="s">
        <v>28</v>
      </c>
      <c r="C24" s="20">
        <f t="shared" ref="C24:V24" si="9">C23-C22</f>
        <v>-248.2</v>
      </c>
      <c r="D24" s="20">
        <f t="shared" si="9"/>
        <v>0</v>
      </c>
      <c r="E24" s="20">
        <f t="shared" si="9"/>
        <v>0</v>
      </c>
      <c r="F24" s="20">
        <f t="shared" si="9"/>
        <v>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0">
        <f t="shared" si="9"/>
        <v>0</v>
      </c>
      <c r="N24" s="20">
        <f t="shared" si="9"/>
        <v>0</v>
      </c>
      <c r="O24" s="20">
        <f t="shared" si="9"/>
        <v>0</v>
      </c>
      <c r="P24" s="20">
        <f t="shared" si="9"/>
        <v>0</v>
      </c>
      <c r="Q24" s="20">
        <f t="shared" si="9"/>
        <v>0</v>
      </c>
      <c r="R24" s="20">
        <f t="shared" si="9"/>
        <v>0</v>
      </c>
      <c r="S24" s="20">
        <f t="shared" si="9"/>
        <v>0</v>
      </c>
      <c r="T24" s="20">
        <f t="shared" si="9"/>
        <v>0</v>
      </c>
      <c r="U24" s="20">
        <f t="shared" si="9"/>
        <v>-248.2</v>
      </c>
      <c r="V24" s="20">
        <f t="shared" si="9"/>
        <v>0</v>
      </c>
      <c r="W24" s="18"/>
    </row>
    <row r="25" spans="1:23" ht="14.25" customHeight="1" x14ac:dyDescent="0.2">
      <c r="A25" s="73"/>
      <c r="B25" s="21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18"/>
    </row>
    <row r="26" spans="1:23" ht="20.25" customHeight="1" x14ac:dyDescent="0.2">
      <c r="A26" s="73"/>
      <c r="B26" s="16" t="s">
        <v>185</v>
      </c>
      <c r="C26" s="20"/>
      <c r="D26" s="20"/>
      <c r="E26" s="20"/>
      <c r="F26" s="20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18"/>
    </row>
    <row r="27" spans="1:23" ht="13.5" customHeight="1" x14ac:dyDescent="0.2">
      <c r="A27" s="73"/>
      <c r="B27" s="21" t="s">
        <v>23</v>
      </c>
      <c r="C27" s="20">
        <f t="shared" ref="C27:C32" si="10">D27+U27+V27</f>
        <v>0</v>
      </c>
      <c r="D27" s="20">
        <f t="shared" ref="D27:D32" si="11">E27+F27+P27+Q27+R27+S27+T27</f>
        <v>0</v>
      </c>
      <c r="E27" s="20"/>
      <c r="F27" s="20">
        <f t="shared" ref="F27:F32" si="12">G27+H27+I27+J27+K27+L27+M27+N27+O27</f>
        <v>0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18"/>
    </row>
    <row r="28" spans="1:23" ht="13.5" customHeight="1" x14ac:dyDescent="0.2">
      <c r="A28" s="73"/>
      <c r="B28" s="21" t="s">
        <v>24</v>
      </c>
      <c r="C28" s="20">
        <f t="shared" si="10"/>
        <v>0</v>
      </c>
      <c r="D28" s="20">
        <f t="shared" si="11"/>
        <v>0</v>
      </c>
      <c r="E28" s="20"/>
      <c r="F28" s="20">
        <f t="shared" si="12"/>
        <v>0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18"/>
    </row>
    <row r="29" spans="1:23" ht="13.5" customHeight="1" x14ac:dyDescent="0.2">
      <c r="A29" s="73"/>
      <c r="B29" s="21" t="s">
        <v>25</v>
      </c>
      <c r="C29" s="20">
        <f t="shared" si="10"/>
        <v>0</v>
      </c>
      <c r="D29" s="20">
        <f t="shared" si="11"/>
        <v>0</v>
      </c>
      <c r="E29" s="20"/>
      <c r="F29" s="20">
        <f t="shared" si="12"/>
        <v>0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18"/>
    </row>
    <row r="30" spans="1:23" ht="13.5" customHeight="1" x14ac:dyDescent="0.2">
      <c r="A30" s="73"/>
      <c r="B30" s="22" t="s">
        <v>38</v>
      </c>
      <c r="C30" s="20">
        <f t="shared" si="10"/>
        <v>368</v>
      </c>
      <c r="D30" s="20">
        <f t="shared" si="11"/>
        <v>0</v>
      </c>
      <c r="E30" s="20"/>
      <c r="F30" s="20">
        <f t="shared" si="12"/>
        <v>0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>
        <v>368</v>
      </c>
      <c r="V30" s="20"/>
      <c r="W30" s="18"/>
    </row>
    <row r="31" spans="1:23" ht="13.5" customHeight="1" x14ac:dyDescent="0.2">
      <c r="A31" s="73"/>
      <c r="B31" s="22" t="s">
        <v>26</v>
      </c>
      <c r="C31" s="20">
        <f t="shared" si="10"/>
        <v>368</v>
      </c>
      <c r="D31" s="20">
        <f t="shared" si="11"/>
        <v>0</v>
      </c>
      <c r="E31" s="20">
        <f>E27+E28+E29+E30</f>
        <v>0</v>
      </c>
      <c r="F31" s="20">
        <f t="shared" si="12"/>
        <v>0</v>
      </c>
      <c r="G31" s="20">
        <f t="shared" ref="G31:V31" si="13">G27+G28+G29+G30</f>
        <v>0</v>
      </c>
      <c r="H31" s="20">
        <f t="shared" si="13"/>
        <v>0</v>
      </c>
      <c r="I31" s="20">
        <f t="shared" si="13"/>
        <v>0</v>
      </c>
      <c r="J31" s="20">
        <f t="shared" si="13"/>
        <v>0</v>
      </c>
      <c r="K31" s="20">
        <f t="shared" si="13"/>
        <v>0</v>
      </c>
      <c r="L31" s="20">
        <f t="shared" si="13"/>
        <v>0</v>
      </c>
      <c r="M31" s="20">
        <f t="shared" si="13"/>
        <v>0</v>
      </c>
      <c r="N31" s="20">
        <f t="shared" si="13"/>
        <v>0</v>
      </c>
      <c r="O31" s="20">
        <f t="shared" si="13"/>
        <v>0</v>
      </c>
      <c r="P31" s="20">
        <f t="shared" si="13"/>
        <v>0</v>
      </c>
      <c r="Q31" s="20">
        <f t="shared" si="13"/>
        <v>0</v>
      </c>
      <c r="R31" s="20">
        <f t="shared" si="13"/>
        <v>0</v>
      </c>
      <c r="S31" s="20">
        <f t="shared" si="13"/>
        <v>0</v>
      </c>
      <c r="T31" s="20">
        <f t="shared" si="13"/>
        <v>0</v>
      </c>
      <c r="U31" s="20">
        <f t="shared" si="13"/>
        <v>368</v>
      </c>
      <c r="V31" s="20">
        <f t="shared" si="13"/>
        <v>0</v>
      </c>
      <c r="W31" s="18"/>
    </row>
    <row r="32" spans="1:23" ht="13.5" customHeight="1" x14ac:dyDescent="0.2">
      <c r="A32" s="73"/>
      <c r="B32" s="21" t="s">
        <v>27</v>
      </c>
      <c r="C32" s="20">
        <f t="shared" si="10"/>
        <v>0</v>
      </c>
      <c r="D32" s="20">
        <f t="shared" si="11"/>
        <v>0</v>
      </c>
      <c r="E32" s="20"/>
      <c r="F32" s="20">
        <f t="shared" si="12"/>
        <v>0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18"/>
    </row>
    <row r="33" spans="1:23" ht="13.5" customHeight="1" x14ac:dyDescent="0.2">
      <c r="A33" s="73"/>
      <c r="B33" s="21" t="s">
        <v>28</v>
      </c>
      <c r="C33" s="20">
        <f t="shared" ref="C33:V33" si="14">C32-C31</f>
        <v>-368</v>
      </c>
      <c r="D33" s="20">
        <f t="shared" si="14"/>
        <v>0</v>
      </c>
      <c r="E33" s="20">
        <f t="shared" si="14"/>
        <v>0</v>
      </c>
      <c r="F33" s="20">
        <f t="shared" si="14"/>
        <v>0</v>
      </c>
      <c r="G33" s="20">
        <f t="shared" si="14"/>
        <v>0</v>
      </c>
      <c r="H33" s="20">
        <f t="shared" si="14"/>
        <v>0</v>
      </c>
      <c r="I33" s="20">
        <f t="shared" si="14"/>
        <v>0</v>
      </c>
      <c r="J33" s="20">
        <f t="shared" si="14"/>
        <v>0</v>
      </c>
      <c r="K33" s="20">
        <f t="shared" si="14"/>
        <v>0</v>
      </c>
      <c r="L33" s="20">
        <f t="shared" si="14"/>
        <v>0</v>
      </c>
      <c r="M33" s="20">
        <f t="shared" si="14"/>
        <v>0</v>
      </c>
      <c r="N33" s="20">
        <f t="shared" si="14"/>
        <v>0</v>
      </c>
      <c r="O33" s="20">
        <f t="shared" si="14"/>
        <v>0</v>
      </c>
      <c r="P33" s="20">
        <f t="shared" si="14"/>
        <v>0</v>
      </c>
      <c r="Q33" s="20">
        <f t="shared" si="14"/>
        <v>0</v>
      </c>
      <c r="R33" s="20">
        <f t="shared" si="14"/>
        <v>0</v>
      </c>
      <c r="S33" s="20">
        <f t="shared" si="14"/>
        <v>0</v>
      </c>
      <c r="T33" s="20">
        <f t="shared" si="14"/>
        <v>0</v>
      </c>
      <c r="U33" s="20">
        <f t="shared" si="14"/>
        <v>-368</v>
      </c>
      <c r="V33" s="20">
        <f t="shared" si="14"/>
        <v>0</v>
      </c>
      <c r="W33" s="18"/>
    </row>
    <row r="34" spans="1:23" ht="13.5" customHeight="1" x14ac:dyDescent="0.2">
      <c r="A34" s="73"/>
      <c r="B34" s="21" t="s">
        <v>29</v>
      </c>
      <c r="C34" s="20">
        <f>C32/C31*100</f>
        <v>0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>
        <f>U32/U31*100</f>
        <v>0</v>
      </c>
      <c r="V34" s="20"/>
    </row>
    <row r="37" spans="1:23" x14ac:dyDescent="0.2">
      <c r="B37" s="45"/>
    </row>
  </sheetData>
  <mergeCells count="16">
    <mergeCell ref="A2:A6"/>
    <mergeCell ref="B2:B6"/>
    <mergeCell ref="C2:C5"/>
    <mergeCell ref="D2:T2"/>
    <mergeCell ref="U2:U5"/>
    <mergeCell ref="V2:V5"/>
    <mergeCell ref="D3:D5"/>
    <mergeCell ref="E3:E5"/>
    <mergeCell ref="F3:O3"/>
    <mergeCell ref="P3:P5"/>
    <mergeCell ref="Q3:Q5"/>
    <mergeCell ref="R3:R5"/>
    <mergeCell ref="S3:S5"/>
    <mergeCell ref="T3:T5"/>
    <mergeCell ref="F4:F5"/>
    <mergeCell ref="G4:O4"/>
  </mergeCells>
  <pageMargins left="0.17" right="0.28000000000000003" top="0.18" bottom="0.16" header="0.17" footer="0.16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66</vt:i4>
      </vt:variant>
    </vt:vector>
  </HeadingPairs>
  <TitlesOfParts>
    <vt:vector size="66" baseType="lpstr">
      <vt:lpstr>naerti1</vt:lpstr>
      <vt:lpstr>naerti2</vt:lpstr>
      <vt:lpstr>naerti3</vt:lpstr>
      <vt:lpstr>I.1</vt:lpstr>
      <vt:lpstr>I.2</vt:lpstr>
      <vt:lpstr>I.3</vt:lpstr>
      <vt:lpstr>II.1.4 გზა-კაპ</vt:lpstr>
      <vt:lpstr>II.1.5 გზა-კაპ</vt:lpstr>
      <vt:lpstr>II.1.6 გზა-კაპ</vt:lpstr>
      <vt:lpstr>II.1.7 გზა-მიმ</vt:lpstr>
      <vt:lpstr>II.1.8 ნიშნ</vt:lpstr>
      <vt:lpstr>II.1.9 გზა-სარ</vt:lpstr>
      <vt:lpstr>II.2.10 განათება</vt:lpstr>
      <vt:lpstr>II.3.11 სანიაღ</vt:lpstr>
      <vt:lpstr>II.3.12 სანიაღ</vt:lpstr>
      <vt:lpstr>II.4.13 ბინ</vt:lpstr>
      <vt:lpstr>II.4.14 ბინ</vt:lpstr>
      <vt:lpstr>II.4.15 ბინ</vt:lpstr>
      <vt:lpstr>II.4.16 ბინ</vt:lpstr>
      <vt:lpstr>II.4.17 ლიფტ</vt:lpstr>
      <vt:lpstr>II.4.18 სარდ</vt:lpstr>
      <vt:lpstr>II.5.19 ბალანსზე</vt:lpstr>
      <vt:lpstr>II.6.20 კეთ</vt:lpstr>
      <vt:lpstr>II.6.21 კეთ</vt:lpstr>
      <vt:lpstr>II.6.22 კეთ</vt:lpstr>
      <vt:lpstr>II.6.23 კეთ</vt:lpstr>
      <vt:lpstr>II.6.24 კეთ</vt:lpstr>
      <vt:lpstr>II.7.25 სერ</vt:lpstr>
      <vt:lpstr>II.11.26 მელ</vt:lpstr>
      <vt:lpstr>III.27 დასუფთ</vt:lpstr>
      <vt:lpstr>III.28 გამწ</vt:lpstr>
      <vt:lpstr>III.29 ცხოვ</vt:lpstr>
      <vt:lpstr>III.30 კაპარჭ</vt:lpstr>
      <vt:lpstr>IV.31 გან</vt:lpstr>
      <vt:lpstr>IV.32 გან</vt:lpstr>
      <vt:lpstr>IV.33 გან</vt:lpstr>
      <vt:lpstr>IV.34 გან</vt:lpstr>
      <vt:lpstr>V.35 კულტ.სპ.</vt:lpstr>
      <vt:lpstr>V.36 სპ.ღ</vt:lpstr>
      <vt:lpstr>V.37 სპ</vt:lpstr>
      <vt:lpstr>V.38 სპ</vt:lpstr>
      <vt:lpstr>V.39 სპ</vt:lpstr>
      <vt:lpstr>V.40 სპ</vt:lpstr>
      <vt:lpstr>V.41 სპ</vt:lpstr>
      <vt:lpstr>V.42 სპ</vt:lpstr>
      <vt:lpstr>V.43 კულ</vt:lpstr>
      <vt:lpstr>V.44 კულ</vt:lpstr>
      <vt:lpstr>V.45 კულ.ღ</vt:lpstr>
      <vt:lpstr>V.46 კულ</vt:lpstr>
      <vt:lpstr>V.47 კულ</vt:lpstr>
      <vt:lpstr>V.48 კულ</vt:lpstr>
      <vt:lpstr>V.49 კულ</vt:lpstr>
      <vt:lpstr>V.50 კულ.კაპ</vt:lpstr>
      <vt:lpstr>V.51 რელიგ</vt:lpstr>
      <vt:lpstr>VI.52 ჯან</vt:lpstr>
      <vt:lpstr>VI.53ჯან</vt:lpstr>
      <vt:lpstr>VI.54ჯან</vt:lpstr>
      <vt:lpstr>VI.55ჯან</vt:lpstr>
      <vt:lpstr>VI. 56Soc</vt:lpstr>
      <vt:lpstr>VI. 57Sc</vt:lpstr>
      <vt:lpstr>VI.58Sc</vt:lpstr>
      <vt:lpstr>VI.59soc</vt:lpstr>
      <vt:lpstr>VI.60soc</vt:lpstr>
      <vt:lpstr>VI.61soc</vt:lpstr>
      <vt:lpstr>VI.62soc</vt:lpstr>
      <vt:lpstr>63ჯამი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2020-07-03T09:31:32Z</cp:lastPrinted>
  <dcterms:created xsi:type="dcterms:W3CDTF">2009-01-15T10:13:50Z</dcterms:created>
  <dcterms:modified xsi:type="dcterms:W3CDTF">2020-07-16T20:14:59Z</dcterms:modified>
</cp:coreProperties>
</file>