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195" windowHeight="7305" activeTab="1"/>
  </bookViews>
  <sheets>
    <sheet name="A.(6თვე)" sheetId="1" r:id="rId1"/>
    <sheet name="B.(6თვე)" sheetId="2" r:id="rId2"/>
  </sheets>
  <definedNames/>
  <calcPr fullCalcOnLoad="1"/>
</workbook>
</file>

<file path=xl/sharedStrings.xml><?xml version="1.0" encoding="utf-8"?>
<sst xmlns="http://schemas.openxmlformats.org/spreadsheetml/2006/main" count="182" uniqueCount="166">
  <si>
    <t>#</t>
  </si>
  <si>
    <t>.+/-H</t>
  </si>
  <si>
    <t>%</t>
  </si>
  <si>
    <t>1</t>
  </si>
  <si>
    <t>2</t>
  </si>
  <si>
    <t>3</t>
  </si>
  <si>
    <t>sxva Semosavlebi</t>
  </si>
  <si>
    <t>saqonlisa da momsaxurebis realizacia</t>
  </si>
  <si>
    <t xml:space="preserve">jarimebi, sanqciebi da sauravebi </t>
  </si>
  <si>
    <t>nebayoflobiTi transferebi, grantebis gareSe</t>
  </si>
  <si>
    <t>Sereuli da sxva araklasificirebuli Semosavlebi</t>
  </si>
  <si>
    <t>sul Semosulobebi</t>
  </si>
  <si>
    <t>I. Semosavlebi</t>
  </si>
  <si>
    <t>1.1</t>
  </si>
  <si>
    <t>1.2</t>
  </si>
  <si>
    <t>2.1</t>
  </si>
  <si>
    <t>2.2</t>
  </si>
  <si>
    <t>b) dividendebi</t>
  </si>
  <si>
    <t>g) renta</t>
  </si>
  <si>
    <t>3.2</t>
  </si>
  <si>
    <t>ბ) arasabazro wesiT gayiduli saqoneli da momsaxureba</t>
  </si>
  <si>
    <t>3.3</t>
  </si>
  <si>
    <t>3.4</t>
  </si>
  <si>
    <t>3.5</t>
  </si>
  <si>
    <t>II. arafinansuri aqtivebis kleba</t>
  </si>
  <si>
    <t>arawarmoebuli aqtivebi (miwa)</t>
  </si>
  <si>
    <t>III. finansuri aqtivebis kleba (saSinao)</t>
  </si>
  <si>
    <t>IV. valdebulebebis zrda (saSinao)</t>
  </si>
  <si>
    <t>naSTi</t>
  </si>
  <si>
    <r>
      <t xml:space="preserve">maT Soris:   </t>
    </r>
    <r>
      <rPr>
        <b/>
        <sz val="10"/>
        <rFont val="AcadNusx"/>
        <family val="0"/>
      </rPr>
      <t xml:space="preserve">                                   a) saqarTvelos sawarmoTa qonebaze (garda miwisa)        </t>
    </r>
  </si>
  <si>
    <r>
      <t xml:space="preserve">maT Soris:             </t>
    </r>
    <r>
      <rPr>
        <b/>
        <sz val="10"/>
        <rFont val="AcadNusx"/>
        <family val="0"/>
      </rPr>
      <t xml:space="preserve">                           a) procentebi</t>
    </r>
  </si>
  <si>
    <t>3.1</t>
  </si>
  <si>
    <r>
      <t xml:space="preserve">maT Soris:   </t>
    </r>
    <r>
      <rPr>
        <b/>
        <sz val="12"/>
        <rFont val="AcadNusx"/>
        <family val="0"/>
      </rPr>
      <t xml:space="preserve">                                                                                              gadasaxadebi</t>
    </r>
  </si>
  <si>
    <r>
      <t xml:space="preserve">aqedan: </t>
    </r>
    <r>
      <rPr>
        <b/>
        <sz val="11"/>
        <rFont val="AcadNusx"/>
        <family val="0"/>
      </rPr>
      <t>qonebis gadasaxadi</t>
    </r>
  </si>
  <si>
    <r>
      <t>aqedan:</t>
    </r>
    <r>
      <rPr>
        <b/>
        <sz val="11"/>
        <rFont val="AcadNusx"/>
        <family val="0"/>
      </rPr>
      <t xml:space="preserve">                                         Semosavlebi sakuTrebidan</t>
    </r>
  </si>
  <si>
    <t>1.3</t>
  </si>
  <si>
    <t>1.4</t>
  </si>
  <si>
    <t>b) ucxour sawarmoTa qonebaze (garda miwisa)</t>
  </si>
  <si>
    <t>g) fizikur pirTa qonebaze (garda miwisa)</t>
  </si>
  <si>
    <t xml:space="preserve">d) sasoflo-sameurneo daniSnulebis miwaze                               </t>
  </si>
  <si>
    <t xml:space="preserve">e) arasasoflo-sameurneo daniSnulebis miwaze                               </t>
  </si>
  <si>
    <t>v) sxva gadasaxadebi qonebaze</t>
  </si>
  <si>
    <t xml:space="preserve">aqedan:                                          g.a) mosakrebeli bunebrivi resursebiT sargeblobisaTvis                     </t>
  </si>
  <si>
    <t>g.b) Semosavali miwis ijaridan da marTvaSi (uzurfruqti, qiravnoba da sxva) gadacemidan</t>
  </si>
  <si>
    <r>
      <t>.</t>
    </r>
    <r>
      <rPr>
        <sz val="10"/>
        <rFont val="AcadNusx"/>
        <family val="0"/>
      </rPr>
      <t>g.g) sxva araklasificirebuli renta</t>
    </r>
  </si>
  <si>
    <r>
      <t xml:space="preserve">   </t>
    </r>
    <r>
      <rPr>
        <sz val="10"/>
        <rFont val="AcadNusx"/>
        <family val="0"/>
      </rPr>
      <t xml:space="preserve">aqedan: </t>
    </r>
    <r>
      <rPr>
        <b/>
        <sz val="10"/>
        <rFont val="AcadNusx"/>
        <family val="0"/>
      </rPr>
      <t xml:space="preserve">                                       a) administraciuli mosakreblebi da gadasaxdelebi</t>
    </r>
  </si>
  <si>
    <t>a.a) saerTo-saxelmwifoebrivi salicenzio mosakrebeli</t>
  </si>
  <si>
    <r>
      <t>.</t>
    </r>
    <r>
      <rPr>
        <sz val="10"/>
        <rFont val="AcadNusx"/>
        <family val="0"/>
      </rPr>
      <t>a.b) sanebarTvo mosakrebeli</t>
    </r>
  </si>
  <si>
    <r>
      <t>.</t>
    </r>
    <r>
      <rPr>
        <sz val="10"/>
        <rFont val="AcadNusx"/>
        <family val="0"/>
      </rPr>
      <t>a.g) saxelmwifo baJi</t>
    </r>
  </si>
  <si>
    <r>
      <t>.</t>
    </r>
    <r>
      <rPr>
        <sz val="10"/>
        <rFont val="AcadNusx"/>
        <family val="0"/>
      </rPr>
      <t xml:space="preserve">a.d) sajaro informaciis aslis gadaRebis mosakrebeli  </t>
    </r>
  </si>
  <si>
    <r>
      <t>.</t>
    </r>
    <r>
      <rPr>
        <sz val="10"/>
        <rFont val="AcadNusx"/>
        <family val="0"/>
      </rPr>
      <t>a.e) satendero mosakrebeli</t>
    </r>
  </si>
  <si>
    <r>
      <t>.</t>
    </r>
    <r>
      <rPr>
        <sz val="10"/>
        <rFont val="AcadNusx"/>
        <family val="0"/>
      </rPr>
      <t>a.v)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samxedro savaldebulo samsaxuris gadavadebis mosakrebeli</t>
    </r>
  </si>
  <si>
    <r>
      <t>.</t>
    </r>
    <r>
      <rPr>
        <sz val="10"/>
        <rFont val="AcadNusx"/>
        <family val="0"/>
      </rPr>
      <t>a.z) saTamaSo biznesis mosakrebeli</t>
    </r>
  </si>
  <si>
    <r>
      <t>.</t>
    </r>
    <r>
      <rPr>
        <sz val="10"/>
        <rFont val="AcadNusx"/>
        <family val="0"/>
      </rPr>
      <t>a.T) kulturuli memkvidreobis sareabilitacio arialis infrastruqturis adgilobrivi mosakrebeli</t>
    </r>
  </si>
  <si>
    <r>
      <t>.</t>
    </r>
    <r>
      <rPr>
        <sz val="10"/>
        <rFont val="AcadNusx"/>
        <family val="0"/>
      </rPr>
      <t xml:space="preserve">a.i) adgilobrivi mosakrebeli specialuri (zonaluri) SeTanxmebis gacemisaTvis </t>
    </r>
  </si>
  <si>
    <r>
      <t>.</t>
    </r>
    <r>
      <rPr>
        <sz val="10"/>
        <rFont val="AcadNusx"/>
        <family val="0"/>
      </rPr>
      <t xml:space="preserve">a.k) adgilobrivi mosakrebeli dasaxlebuli teritoriis dasufTavebisaTvis </t>
    </r>
  </si>
  <si>
    <r>
      <t>.</t>
    </r>
    <r>
      <rPr>
        <sz val="10"/>
        <rFont val="AcadNusx"/>
        <family val="0"/>
      </rPr>
      <t>a.l) sxva araklasificirebuli mosakrebeli</t>
    </r>
  </si>
  <si>
    <r>
      <rPr>
        <sz val="10"/>
        <rFont val="AcadNusx"/>
        <family val="0"/>
      </rPr>
      <t xml:space="preserve">maT Soris:  </t>
    </r>
    <r>
      <rPr>
        <b/>
        <sz val="10"/>
        <rFont val="AcadNusx"/>
        <family val="0"/>
      </rPr>
      <t xml:space="preserve">                                           ZiriTadi aqtivebi</t>
    </r>
  </si>
  <si>
    <r>
      <rPr>
        <b/>
        <u val="single"/>
        <sz val="13"/>
        <rFont val="Times New Roman"/>
        <family val="1"/>
      </rPr>
      <t>A</t>
    </r>
    <r>
      <rPr>
        <b/>
        <u val="single"/>
        <sz val="13"/>
        <rFont val="AcadNusx"/>
        <family val="0"/>
      </rPr>
      <t>. Semosulobebi</t>
    </r>
  </si>
  <si>
    <t>maT Soris:                                                       b.a) Semosavlebi saqonlis realizaciidan</t>
  </si>
  <si>
    <t>b.b) Semosavlebi momsaxurebis gawevidan</t>
  </si>
  <si>
    <t>2.3</t>
  </si>
  <si>
    <t>ათ. ლარებში</t>
  </si>
  <si>
    <t xml:space="preserve"> B. ბიუჯეტის გადასახდელები</t>
  </si>
  <si>
    <t>სულ ჯამი</t>
  </si>
  <si>
    <t>საქართველოს რეგიონებში განსახორციელებელი პროექტების თანადაფინანსება</t>
  </si>
  <si>
    <t>damatebiTi Rirebulebis gadasaxadi</t>
  </si>
  <si>
    <t xml:space="preserve"> grantebi                                     </t>
  </si>
  <si>
    <t>შემოსულობების დასახელება</t>
  </si>
  <si>
    <t>დამტკიცებული გეგმა</t>
  </si>
  <si>
    <t>ცვლილებები</t>
  </si>
  <si>
    <t>დაზუსტებული გეგმა</t>
  </si>
  <si>
    <t>საკასო შესრულება</t>
  </si>
  <si>
    <t>შედეგი</t>
  </si>
  <si>
    <t>saxelmwifo biujetidan gamoyofili transferi</t>
  </si>
  <si>
    <t>N</t>
  </si>
  <si>
    <t>ხარჯების დასახელება</t>
  </si>
  <si>
    <t>დამტკიც. გეგმა</t>
  </si>
  <si>
    <t>დაზუსტ. გეგმა</t>
  </si>
  <si>
    <t>დადგ.</t>
  </si>
  <si>
    <t>რეზერ.</t>
  </si>
  <si>
    <t>.+/-</t>
  </si>
  <si>
    <t>სარეზერვო ფონდი</t>
  </si>
  <si>
    <r>
      <rPr>
        <sz val="10"/>
        <rFont val="AcadNusx"/>
        <family val="0"/>
      </rPr>
      <t xml:space="preserve">maT Soris: </t>
    </r>
    <r>
      <rPr>
        <b/>
        <sz val="10"/>
        <rFont val="AcadNusx"/>
        <family val="0"/>
      </rPr>
      <t xml:space="preserve">                                        a) miznobrivi transferi delegirebuli uflebamosilebis gansaxorcieleblad</t>
    </r>
  </si>
  <si>
    <r>
      <t xml:space="preserve">საფინანსო-საბიუჯეტო სამსახურის უფროსი                                                                                       </t>
    </r>
    <r>
      <rPr>
        <b/>
        <i/>
        <sz val="10"/>
        <rFont val="Sylfaen"/>
        <family val="1"/>
      </rPr>
      <t>ვასილ თოდუა</t>
    </r>
  </si>
  <si>
    <r>
      <t xml:space="preserve">g) specialuri transferi </t>
    </r>
    <r>
      <rPr>
        <sz val="10"/>
        <rFont val="AcadNusx"/>
        <family val="0"/>
      </rPr>
      <t>(sesxi)</t>
    </r>
  </si>
  <si>
    <t xml:space="preserve">b) fondebidan gamoyofili transferi                                  </t>
  </si>
  <si>
    <t>I. მმართველობა და საერთო დანიშნულების ხარჯები</t>
  </si>
  <si>
    <t xml:space="preserve"> წინა წლებში წარმოქმნილი ვალდებულებების დაფარვა და სასამართლოს გადაწყვეტილებების აღსრულების ფინანსური უზრუნველყოფა                        </t>
  </si>
  <si>
    <t>მუნიციპალიტეტის ვალდებულებების მომსახურება და დაფარვა</t>
  </si>
  <si>
    <t>ქალაქ ფოთის მუნიციპალიტეტის მერია</t>
  </si>
  <si>
    <t>ქალაქ ფოთის მუნიციპალიტეტის მერიის სამხედრო აღრიცხვის, გაწვევისა და მობილიზაციის  სამსახური</t>
  </si>
  <si>
    <t xml:space="preserve">II. ინფრასტრუქტურის განვითარება                                                                              </t>
  </si>
  <si>
    <t xml:space="preserve">მათ შორის:                                                                                                              საგზაო ინფრასტრუქტურის განვითარება                                                                                                       </t>
  </si>
  <si>
    <t>მათ შორის:                                                                                                           ქალაქ ფოთის მუნიციპალიტეტის საკრებულო</t>
  </si>
  <si>
    <t xml:space="preserve">გარე განათება                                                                                                </t>
  </si>
  <si>
    <t xml:space="preserve">სანიაღვრე არხებისა და სატუმბო სადგურების მშენებლობა, რეაბილიტაცია და ექსპლოატაცია                                                                                              </t>
  </si>
  <si>
    <t xml:space="preserve">ბინათმშენებლობა                                                                                                           </t>
  </si>
  <si>
    <t xml:space="preserve">მუნიციპალიტეტის ბალანსზე რიცხული შენობების რეაბილიტაცია და ექსპლოატაცია                                                                                                  </t>
  </si>
  <si>
    <t>კეთილმოწყობის ღონისძიებები</t>
  </si>
  <si>
    <t>სერვისების ცენტრის ხელშეწყობა</t>
  </si>
  <si>
    <t>სამშენებლო სამუშაოების ტექნიკური ზედამხედველობის მომსახურება</t>
  </si>
  <si>
    <t>ინფრასტრუქტურული ობიექტების მშენებლობის პროექტირება</t>
  </si>
  <si>
    <t>მელიორაციის ხელშეწყობა</t>
  </si>
  <si>
    <t>III. დასუფთავება და გარემოს დაცვა</t>
  </si>
  <si>
    <t xml:space="preserve">მათ შორის:                                                                       დასუფთავება და ნარჩენების გატანა         </t>
  </si>
  <si>
    <t xml:space="preserve">დასუფთავების მოსაკრებლის ადმინისტრირება    </t>
  </si>
  <si>
    <t xml:space="preserve">გამწვანების სამუშაოები           </t>
  </si>
  <si>
    <t xml:space="preserve">გამწვანებული ტერიტორიების მოვლა-პატრონობა </t>
  </si>
  <si>
    <t>უმეთვალყურეოდ დარჩენილი ცხოველების იზოლაცია</t>
  </si>
  <si>
    <t>IV. განათლება</t>
  </si>
  <si>
    <t>სკოლამდელი დაწესებულებების რეაბილიტაცია</t>
  </si>
  <si>
    <t xml:space="preserve">საჯარო სკოლების მცირე სარეაბილიტაციო სამუშაოები </t>
  </si>
  <si>
    <t xml:space="preserve">საჯარო სკოლების მოსწავლეთა ტრანსპორტით უზრუნველყოფა </t>
  </si>
  <si>
    <t>4</t>
  </si>
  <si>
    <t>V. კულტურა, რელიგია, ახალგაზრდობა და სპორტი</t>
  </si>
  <si>
    <t>ახალგაზრდული და სპორტული ღონისძიებები</t>
  </si>
  <si>
    <t>სპორტისა და ტურიზმის ცენტრის ხელშეწყობა</t>
  </si>
  <si>
    <t>კაპიტალური დაბანდებები სპორტის სფეროში</t>
  </si>
  <si>
    <t>ა) რაგბის სასპორტო სკოლის ხელშეწყობა</t>
  </si>
  <si>
    <t>ბ) ხელბურთის კლუბის "ოქროს ვერძი" ხელშეწყობა</t>
  </si>
  <si>
    <r>
      <t xml:space="preserve">მათ შორის:                                               </t>
    </r>
    <r>
      <rPr>
        <b/>
        <i/>
        <sz val="10"/>
        <rFont val="Sylfaen"/>
        <family val="1"/>
      </rPr>
      <t xml:space="preserve">                                                        სპორტის სფეროს განვითარება</t>
    </r>
    <r>
      <rPr>
        <i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                                                                                                 </t>
    </r>
  </si>
  <si>
    <t xml:space="preserve">კულტურის სფეროს განვითარება              </t>
  </si>
  <si>
    <t xml:space="preserve">მათ შორის:                                                                                             კულტურის სფეროს დაწესებულებების ხელშეწყობა                                           </t>
  </si>
  <si>
    <t>ბ) არჩილ ხორავას სახელობის სკოლისგარეშე სახელოვნებო სასწავლებლის ხელშეწყობა</t>
  </si>
  <si>
    <t>გ) მოსწავლე-ახალგაზრდობის შემოქმედების ცენტრის ხელშეწყობა</t>
  </si>
  <si>
    <t>დ) ფოლკლორის ცენტრის ხელშეწყობა</t>
  </si>
  <si>
    <t>ე) საგამოფენო დარბაზის ხელშეწყობა</t>
  </si>
  <si>
    <t>ვ) საბიბლიოთეკო გაერთიანების ხელშეწყობა</t>
  </si>
  <si>
    <t>ზ) რეგიონალური თეატრების საერთაშორისო ფესტივალის მხარდაჭერა</t>
  </si>
  <si>
    <t>კულტურული ღონისძიებები</t>
  </si>
  <si>
    <r>
      <t xml:space="preserve">რელიგიური ორგანიზაციების ხელშეწყობა                           </t>
    </r>
    <r>
      <rPr>
        <i/>
        <sz val="10"/>
        <rFont val="Sylfaen"/>
        <family val="1"/>
      </rPr>
      <t>(უფლისა ჩვენისა იესო ქრისტეს ბრწყინვალე აღდგომის სახელობის ფოთის საკათედრო ტაძარი)</t>
    </r>
  </si>
  <si>
    <t>კაპიტალური დაბანდებები კულტურის სფეროში</t>
  </si>
  <si>
    <t>VI. ჯანმრთელობის დაცვა და სოციალური უზრუნველყოფა</t>
  </si>
  <si>
    <t>ჯანდაცვის სხვა პროგრამები</t>
  </si>
  <si>
    <t xml:space="preserve">სოციალური დაცვა                                  </t>
  </si>
  <si>
    <t>სოციალური მომსახურების ცენტრის ხელშეწყობა</t>
  </si>
  <si>
    <t>ბ) გზების მიმდინარე შეკეთება</t>
  </si>
  <si>
    <t>გ) საგზაო ნიშნები და უსაფრთხოება</t>
  </si>
  <si>
    <t>ბ) სანიაღვრე არხებისა და სატუმბო სადგურების მოვლა-პატრონობა</t>
  </si>
  <si>
    <t>გ) სანიაღვრე არხების მოწყობა, სატუმბო სადგურების მშენებლობა-რეაბილიტაცია</t>
  </si>
  <si>
    <t>ბ) მრავალსართულიანი ს/სახლების ლიფტების რეაბილიტაცია, ექსპლოატაცია</t>
  </si>
  <si>
    <t>გ) საბინაო ფონდის მოვლა-პატრონობა</t>
  </si>
  <si>
    <t>აქედან: ა) გზების კაპიტალური შეკეთება</t>
  </si>
  <si>
    <t>აქედან: ა) გარე განათების ელ. ენერგიის ხარჯების ანაზღაურება</t>
  </si>
  <si>
    <t xml:space="preserve">ბ) გარე განათების ქსელის მოვლა-პატრონობა </t>
  </si>
  <si>
    <t>გ) კაპიტალური დაბანდებები გარე განათების სფეროში</t>
  </si>
  <si>
    <t>აქედან: ა) სატუმბო სადგურების ელ. ენერგიის ხარჯების ანაზღაურება</t>
  </si>
  <si>
    <t>აქედან: ა) მრავალსართულიანი ს/სახლების ფასადების, სახურავებისა და სადარბაზოების რეაბილიტაცია</t>
  </si>
  <si>
    <t>აქედან: ა) საზოგადოებრივი სივრცეების მოწყობა-რეაბილიტაცია, ექსპლოატაცია</t>
  </si>
  <si>
    <t>ბ) ატრაქციონებისა და ტრენაჟორების შეძენა-მონტაჟი</t>
  </si>
  <si>
    <t>გ) სასაფლაოების მოვლა-პატრონობა</t>
  </si>
  <si>
    <t xml:space="preserve">აქედან: ა) ბავშვთა ცენტრის ხელშეწყობა                       </t>
  </si>
  <si>
    <t xml:space="preserve">ბ) სარეზერვო ფონდიდან გაწეული დახმარება   </t>
  </si>
  <si>
    <t xml:space="preserve">აქედან:  ა) სახელოვნებო სამხატვრო სასწავლებლის ხელშეწყობა                                                                                     </t>
  </si>
  <si>
    <t xml:space="preserve">მათ შორის:                                                                            საზოგადოებრივი ჯანდაცვის მომსახურება                               (ააიპ "თვითმმართველი ქალაქ ფოთის საზოგადოებრივი ჯანდაცვის ცენტრი")                               </t>
  </si>
  <si>
    <t>მათ შორის:                                                                            სკოლამდელი დაწესებულებების ფუნქციონირება  (ა(ა)იპ "თვითმმართველი ქალაქ ფოთის სკოლამდელი სააღმზდელო გაერთიანება")</t>
  </si>
  <si>
    <t xml:space="preserve">აქედან:                                                                                                სპორტული დაწესებულებების ხელშეწყობა                                                                                                                                </t>
  </si>
  <si>
    <t>გ) სხვა სოციალური დაცვის ღონისძიებები</t>
  </si>
  <si>
    <t>დ) სამელიორაციო სამუშაოები</t>
  </si>
  <si>
    <t>ჯანდაცვის ობიექტების მშენებლობა, რეაბილიტაცია</t>
  </si>
  <si>
    <r>
      <t>aqedan:</t>
    </r>
    <r>
      <rPr>
        <b/>
        <sz val="11"/>
        <rFont val="AcadNusx"/>
        <family val="0"/>
      </rPr>
      <t xml:space="preserve">                                         saerTaSoriso organizaciebidan da sxva qveynis mTavrobidan miRebuli grantebi</t>
    </r>
  </si>
  <si>
    <t>დ) მრავალბინიანი ს/სახლების გარე საკანალიზაციო ქსელისა და სარდაფების მოწყობა</t>
  </si>
  <si>
    <t>დ) ქუჩების სარემონტო სამუშაოები</t>
  </si>
  <si>
    <t>ფოთის სატრანსპორტო კომპანიის სუბსიდირება</t>
  </si>
  <si>
    <t>ქალაქ ფოთის მუნიციპალიტეტის 2021 წლის 6 თვის ბიუჯეტის შესრულების ანგარიში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</si>
</sst>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0.000"/>
    <numFmt numFmtId="199" formatCode="_-* #,##0.0_р_._-;\-* #,##0.0_р_._-;_-* &quot;-&quot;??_р_.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3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b/>
      <sz val="14"/>
      <name val="AcadNusx"/>
      <family val="0"/>
    </font>
    <font>
      <sz val="1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1"/>
      <name val="AcadNusx"/>
      <family val="0"/>
    </font>
    <font>
      <b/>
      <u val="single"/>
      <sz val="13"/>
      <name val="Times New Roman"/>
      <family val="1"/>
    </font>
    <font>
      <b/>
      <u val="single"/>
      <sz val="13"/>
      <name val="AcadNusx"/>
      <family val="0"/>
    </font>
    <font>
      <i/>
      <sz val="9"/>
      <name val="Sylfaen"/>
      <family val="1"/>
    </font>
    <font>
      <b/>
      <i/>
      <u val="single"/>
      <sz val="13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b/>
      <i/>
      <sz val="13"/>
      <name val="Sylfaen"/>
      <family val="1"/>
    </font>
    <font>
      <i/>
      <sz val="10"/>
      <name val="Sylfaen"/>
      <family val="1"/>
    </font>
    <font>
      <b/>
      <i/>
      <sz val="9"/>
      <name val="Sylfaen"/>
      <family val="1"/>
    </font>
    <font>
      <sz val="9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u val="single"/>
      <sz val="11"/>
      <name val="AcadNusx"/>
      <family val="0"/>
    </font>
    <font>
      <b/>
      <sz val="10.5"/>
      <name val="AcadNusx"/>
      <family val="0"/>
    </font>
    <font>
      <b/>
      <u val="single"/>
      <sz val="10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4"/>
    </xf>
    <xf numFmtId="19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4"/>
    </xf>
    <xf numFmtId="0" fontId="3" fillId="0" borderId="10" xfId="0" applyFont="1" applyFill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 indent="4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left" vertical="center" wrapText="1" indent="3"/>
    </xf>
    <xf numFmtId="49" fontId="11" fillId="0" borderId="10" xfId="0" applyNumberFormat="1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96" fontId="13" fillId="34" borderId="1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center" vertical="center"/>
    </xf>
    <xf numFmtId="196" fontId="3" fillId="34" borderId="10" xfId="0" applyNumberFormat="1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/>
    </xf>
    <xf numFmtId="0" fontId="9" fillId="34" borderId="10" xfId="60" applyFont="1" applyFill="1" applyBorder="1" applyAlignment="1" applyProtection="1">
      <alignment horizontal="left" vertical="center" wrapText="1" indent="2"/>
      <protection/>
    </xf>
    <xf numFmtId="0" fontId="13" fillId="34" borderId="10" xfId="60" applyFont="1" applyFill="1" applyBorder="1" applyAlignment="1" applyProtection="1">
      <alignment horizontal="left" vertical="center" wrapText="1" indent="2"/>
      <protection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horizontal="left" vertical="center" wrapText="1" indent="2"/>
      <protection/>
    </xf>
    <xf numFmtId="0" fontId="12" fillId="33" borderId="10" xfId="61" applyFont="1" applyFill="1" applyBorder="1" applyAlignment="1" applyProtection="1">
      <alignment horizontal="left" vertical="center" wrapText="1" indent="1"/>
      <protection/>
    </xf>
    <xf numFmtId="0" fontId="12" fillId="33" borderId="10" xfId="60" applyFont="1" applyFill="1" applyBorder="1" applyAlignment="1">
      <alignment horizontal="left" vertical="center" wrapText="1"/>
      <protection/>
    </xf>
    <xf numFmtId="196" fontId="3" fillId="35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2" fillId="36" borderId="10" xfId="60" applyFont="1" applyFill="1" applyBorder="1" applyAlignment="1">
      <alignment horizontal="center" vertical="center" wrapText="1"/>
      <protection/>
    </xf>
    <xf numFmtId="196" fontId="13" fillId="36" borderId="10" xfId="0" applyNumberFormat="1" applyFont="1" applyFill="1" applyBorder="1" applyAlignment="1">
      <alignment horizontal="center" vertical="center"/>
    </xf>
    <xf numFmtId="196" fontId="3" fillId="36" borderId="1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197" fontId="2" fillId="0" borderId="0" xfId="0" applyNumberFormat="1" applyFont="1" applyBorder="1" applyAlignment="1">
      <alignment/>
    </xf>
    <xf numFmtId="196" fontId="13" fillId="0" borderId="10" xfId="0" applyNumberFormat="1" applyFont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 vertical="center" wrapText="1"/>
    </xf>
    <xf numFmtId="196" fontId="13" fillId="35" borderId="10" xfId="0" applyNumberFormat="1" applyFont="1" applyFill="1" applyBorder="1" applyAlignment="1">
      <alignment horizontal="center" vertical="center"/>
    </xf>
    <xf numFmtId="196" fontId="3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42" applyNumberFormat="1" applyFont="1" applyFill="1" applyBorder="1" applyAlignment="1">
      <alignment horizontal="center" vertical="center" wrapText="1"/>
    </xf>
    <xf numFmtId="196" fontId="3" fillId="33" borderId="10" xfId="42" applyNumberFormat="1" applyFont="1" applyFill="1" applyBorder="1" applyAlignment="1">
      <alignment horizontal="center" vertical="center" wrapText="1"/>
    </xf>
    <xf numFmtId="196" fontId="2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Border="1" applyAlignment="1">
      <alignment horizontal="center" vertical="center" wrapText="1"/>
    </xf>
    <xf numFmtId="196" fontId="13" fillId="33" borderId="10" xfId="42" applyNumberFormat="1" applyFont="1" applyFill="1" applyBorder="1" applyAlignment="1">
      <alignment horizontal="center" vertical="center" wrapText="1"/>
    </xf>
    <xf numFmtId="196" fontId="3" fillId="0" borderId="10" xfId="42" applyNumberFormat="1" applyFont="1" applyFill="1" applyBorder="1" applyAlignment="1">
      <alignment horizontal="center" vertical="center" wrapText="1"/>
    </xf>
    <xf numFmtId="196" fontId="13" fillId="33" borderId="10" xfId="60" applyNumberFormat="1" applyFont="1" applyFill="1" applyBorder="1" applyAlignment="1">
      <alignment horizontal="center" vertical="center"/>
      <protection/>
    </xf>
    <xf numFmtId="196" fontId="3" fillId="33" borderId="10" xfId="60" applyNumberFormat="1" applyFont="1" applyFill="1" applyBorder="1" applyAlignment="1">
      <alignment horizontal="center" vertical="center"/>
      <protection/>
    </xf>
    <xf numFmtId="196" fontId="3" fillId="33" borderId="10" xfId="45" applyNumberFormat="1" applyFont="1" applyFill="1" applyBorder="1" applyAlignment="1" applyProtection="1">
      <alignment horizontal="center" vertical="center" wrapText="1"/>
      <protection/>
    </xf>
    <xf numFmtId="196" fontId="13" fillId="36" borderId="10" xfId="60" applyNumberFormat="1" applyFont="1" applyFill="1" applyBorder="1" applyAlignment="1">
      <alignment horizontal="center" vertical="center"/>
      <protection/>
    </xf>
    <xf numFmtId="0" fontId="19" fillId="33" borderId="10" xfId="68" applyFont="1" applyFill="1" applyBorder="1" applyAlignment="1">
      <alignment horizontal="center" vertical="center" wrapText="1"/>
      <protection/>
    </xf>
    <xf numFmtId="0" fontId="19" fillId="33" borderId="10" xfId="68" applyFont="1" applyFill="1" applyBorder="1" applyAlignment="1">
      <alignment horizontal="center" vertical="center"/>
      <protection/>
    </xf>
    <xf numFmtId="0" fontId="23" fillId="33" borderId="10" xfId="68" applyFont="1" applyFill="1" applyBorder="1" applyAlignment="1">
      <alignment horizontal="center" vertical="center"/>
      <protection/>
    </xf>
    <xf numFmtId="0" fontId="30" fillId="34" borderId="10" xfId="60" applyFont="1" applyFill="1" applyBorder="1" applyAlignment="1" applyProtection="1">
      <alignment horizontal="left" vertical="center" wrapText="1" indent="2"/>
      <protection/>
    </xf>
    <xf numFmtId="0" fontId="30" fillId="36" borderId="10" xfId="61" applyFont="1" applyFill="1" applyBorder="1" applyAlignment="1" applyProtection="1">
      <alignment horizontal="center" vertical="center" wrapText="1"/>
      <protection/>
    </xf>
    <xf numFmtId="196" fontId="3" fillId="36" borderId="10" xfId="42" applyNumberFormat="1" applyFont="1" applyFill="1" applyBorder="1" applyAlignment="1">
      <alignment horizontal="center" vertical="center" wrapText="1"/>
    </xf>
    <xf numFmtId="196" fontId="66" fillId="36" borderId="10" xfId="60" applyNumberFormat="1" applyFont="1" applyFill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0" fillId="0" borderId="0" xfId="60" applyFont="1">
      <alignment/>
      <protection/>
    </xf>
    <xf numFmtId="0" fontId="21" fillId="0" borderId="11" xfId="60" applyFont="1" applyBorder="1" applyAlignment="1">
      <alignment/>
      <protection/>
    </xf>
    <xf numFmtId="0" fontId="19" fillId="0" borderId="11" xfId="60" applyFont="1" applyBorder="1" applyAlignment="1">
      <alignment/>
      <protection/>
    </xf>
    <xf numFmtId="0" fontId="22" fillId="0" borderId="0" xfId="60" applyFont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24" fillId="0" borderId="0" xfId="60" applyFont="1">
      <alignment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33" borderId="10" xfId="60" applyFont="1" applyFill="1" applyBorder="1" applyAlignment="1">
      <alignment horizontal="center" vertical="center" wrapText="1"/>
      <protection/>
    </xf>
    <xf numFmtId="196" fontId="23" fillId="33" borderId="10" xfId="60" applyNumberFormat="1" applyFont="1" applyFill="1" applyBorder="1" applyAlignment="1">
      <alignment horizontal="center" vertical="center" wrapText="1"/>
      <protection/>
    </xf>
    <xf numFmtId="196" fontId="23" fillId="0" borderId="10" xfId="60" applyNumberFormat="1" applyFont="1" applyBorder="1" applyAlignment="1">
      <alignment horizontal="center" vertical="center" wrapText="1"/>
      <protection/>
    </xf>
    <xf numFmtId="196" fontId="17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196" fontId="23" fillId="36" borderId="10" xfId="60" applyNumberFormat="1" applyFont="1" applyFill="1" applyBorder="1" applyAlignment="1">
      <alignment horizontal="center" vertical="center" wrapText="1"/>
      <protection/>
    </xf>
    <xf numFmtId="196" fontId="20" fillId="0" borderId="0" xfId="60" applyNumberFormat="1" applyFont="1">
      <alignment/>
      <protection/>
    </xf>
    <xf numFmtId="196" fontId="17" fillId="36" borderId="10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/>
      <protection/>
    </xf>
    <xf numFmtId="196" fontId="20" fillId="0" borderId="0" xfId="60" applyNumberFormat="1" applyFont="1" applyAlignment="1">
      <alignment horizontal="center" vertical="center"/>
      <protection/>
    </xf>
    <xf numFmtId="196" fontId="17" fillId="36" borderId="12" xfId="60" applyNumberFormat="1" applyFont="1" applyFill="1" applyBorder="1" applyAlignment="1">
      <alignment horizontal="center" vertical="center" wrapText="1"/>
      <protection/>
    </xf>
    <xf numFmtId="49" fontId="23" fillId="33" borderId="10" xfId="60" applyNumberFormat="1" applyFont="1" applyFill="1" applyBorder="1" applyAlignment="1">
      <alignment horizontal="center" vertical="center" wrapText="1"/>
      <protection/>
    </xf>
    <xf numFmtId="0" fontId="17" fillId="34" borderId="0" xfId="60" applyFont="1" applyFill="1" applyAlignment="1">
      <alignment horizontal="center" vertical="center"/>
      <protection/>
    </xf>
    <xf numFmtId="49" fontId="25" fillId="33" borderId="10" xfId="60" applyNumberFormat="1" applyFont="1" applyFill="1" applyBorder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 wrapText="1"/>
      <protection/>
    </xf>
    <xf numFmtId="196" fontId="25" fillId="33" borderId="10" xfId="60" applyNumberFormat="1" applyFont="1" applyFill="1" applyBorder="1" applyAlignment="1">
      <alignment horizontal="center" vertical="center" wrapText="1"/>
      <protection/>
    </xf>
    <xf numFmtId="0" fontId="26" fillId="34" borderId="0" xfId="60" applyFont="1" applyFill="1" applyAlignment="1">
      <alignment horizontal="center" vertical="center"/>
      <protection/>
    </xf>
    <xf numFmtId="49" fontId="27" fillId="34" borderId="0" xfId="60" applyNumberFormat="1" applyFont="1" applyFill="1" applyBorder="1" applyAlignment="1">
      <alignment vertical="center" wrapText="1"/>
      <protection/>
    </xf>
    <xf numFmtId="49" fontId="20" fillId="34" borderId="0" xfId="60" applyNumberFormat="1" applyFont="1" applyFill="1" applyBorder="1" applyAlignment="1">
      <alignment vertical="center" wrapText="1"/>
      <protection/>
    </xf>
    <xf numFmtId="0" fontId="28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31" fillId="0" borderId="0" xfId="0" applyFont="1" applyBorder="1" applyAlignment="1">
      <alignment/>
    </xf>
    <xf numFmtId="196" fontId="2" fillId="36" borderId="10" xfId="42" applyNumberFormat="1" applyFont="1" applyFill="1" applyBorder="1" applyAlignment="1">
      <alignment horizontal="center" vertical="center" wrapText="1"/>
    </xf>
    <xf numFmtId="0" fontId="22" fillId="34" borderId="10" xfId="68" applyFont="1" applyFill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196" fontId="22" fillId="36" borderId="10" xfId="60" applyNumberFormat="1" applyFont="1" applyFill="1" applyBorder="1" applyAlignment="1">
      <alignment horizontal="center" vertical="center" wrapText="1"/>
      <protection/>
    </xf>
    <xf numFmtId="0" fontId="22" fillId="36" borderId="10" xfId="60" applyFont="1" applyFill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49" fontId="22" fillId="0" borderId="14" xfId="60" applyNumberFormat="1" applyFont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 wrapText="1"/>
      <protection/>
    </xf>
    <xf numFmtId="0" fontId="22" fillId="37" borderId="10" xfId="60" applyFont="1" applyFill="1" applyBorder="1" applyAlignment="1">
      <alignment horizontal="center" vertical="center" wrapText="1"/>
      <protection/>
    </xf>
    <xf numFmtId="0" fontId="22" fillId="37" borderId="10" xfId="68" applyFont="1" applyFill="1" applyBorder="1" applyAlignment="1">
      <alignment horizontal="center" vertical="center" wrapText="1"/>
      <protection/>
    </xf>
    <xf numFmtId="196" fontId="17" fillId="37" borderId="10" xfId="60" applyNumberFormat="1" applyFont="1" applyFill="1" applyBorder="1" applyAlignment="1">
      <alignment horizontal="center" vertical="center" wrapText="1"/>
      <protection/>
    </xf>
    <xf numFmtId="49" fontId="22" fillId="37" borderId="10" xfId="60" applyNumberFormat="1" applyFont="1" applyFill="1" applyBorder="1" applyAlignment="1">
      <alignment horizontal="center" vertical="center" wrapText="1"/>
      <protection/>
    </xf>
    <xf numFmtId="196" fontId="23" fillId="37" borderId="10" xfId="60" applyNumberFormat="1" applyFont="1" applyFill="1" applyBorder="1" applyAlignment="1">
      <alignment horizontal="center" vertical="center" wrapText="1"/>
      <protection/>
    </xf>
    <xf numFmtId="0" fontId="19" fillId="37" borderId="10" xfId="60" applyFont="1" applyFill="1" applyBorder="1" applyAlignment="1">
      <alignment horizontal="center" vertical="center" wrapText="1"/>
      <protection/>
    </xf>
    <xf numFmtId="0" fontId="22" fillId="36" borderId="10" xfId="68" applyFont="1" applyFill="1" applyBorder="1" applyAlignment="1">
      <alignment horizontal="center" vertical="center" wrapText="1"/>
      <protection/>
    </xf>
    <xf numFmtId="196" fontId="23" fillId="5" borderId="10" xfId="60" applyNumberFormat="1" applyFont="1" applyFill="1" applyBorder="1" applyAlignment="1">
      <alignment horizontal="center" vertical="center" wrapText="1"/>
      <protection/>
    </xf>
    <xf numFmtId="49" fontId="22" fillId="36" borderId="10" xfId="60" applyNumberFormat="1" applyFont="1" applyFill="1" applyBorder="1" applyAlignment="1">
      <alignment horizontal="center" vertical="center" wrapText="1"/>
      <protection/>
    </xf>
    <xf numFmtId="196" fontId="13" fillId="34" borderId="10" xfId="45" applyNumberFormat="1" applyFont="1" applyFill="1" applyBorder="1" applyAlignment="1" applyProtection="1">
      <alignment horizontal="center" vertical="center" wrapText="1"/>
      <protection/>
    </xf>
    <xf numFmtId="196" fontId="3" fillId="33" borderId="10" xfId="0" applyNumberFormat="1" applyFont="1" applyFill="1" applyBorder="1" applyAlignment="1">
      <alignment horizontal="center" vertical="center" wrapText="1"/>
    </xf>
    <xf numFmtId="196" fontId="23" fillId="35" borderId="10" xfId="60" applyNumberFormat="1" applyFont="1" applyFill="1" applyBorder="1" applyAlignment="1">
      <alignment horizontal="center" vertical="center" wrapText="1"/>
      <protection/>
    </xf>
    <xf numFmtId="196" fontId="3" fillId="36" borderId="10" xfId="45" applyNumberFormat="1" applyFont="1" applyFill="1" applyBorder="1" applyAlignment="1" applyProtection="1">
      <alignment horizontal="center" vertical="center" wrapText="1"/>
      <protection/>
    </xf>
    <xf numFmtId="196" fontId="2" fillId="36" borderId="10" xfId="4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cxrili 30.12.2008 BOLOOOOO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kodebi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8"/>
  <sheetViews>
    <sheetView showZeros="0" zoomScalePageLayoutView="0" workbookViewId="0" topLeftCell="A1">
      <pane ySplit="6" topLeftCell="A7" activePane="bottomLeft" state="frozen"/>
      <selection pane="topLeft" activeCell="L53" sqref="L53"/>
      <selection pane="bottomLeft" activeCell="L51" sqref="L51"/>
    </sheetView>
  </sheetViews>
  <sheetFormatPr defaultColWidth="9.140625" defaultRowHeight="12.75"/>
  <cols>
    <col min="1" max="1" width="5.00390625" style="5" customWidth="1"/>
    <col min="2" max="2" width="47.28125" style="5" customWidth="1"/>
    <col min="3" max="3" width="8.421875" style="5" customWidth="1"/>
    <col min="4" max="4" width="7.28125" style="5" customWidth="1"/>
    <col min="5" max="5" width="8.28125" style="5" customWidth="1"/>
    <col min="6" max="6" width="8.421875" style="5" customWidth="1"/>
    <col min="7" max="7" width="7.8515625" style="5" customWidth="1"/>
    <col min="8" max="8" width="7.57421875" style="5" customWidth="1"/>
    <col min="9" max="9" width="2.57421875" style="5" customWidth="1"/>
    <col min="10" max="16384" width="9.140625" style="5" customWidth="1"/>
  </cols>
  <sheetData>
    <row r="1" ht="13.5">
      <c r="G1" s="97"/>
    </row>
    <row r="2" spans="1:9" ht="18" customHeight="1">
      <c r="A2" s="121" t="s">
        <v>165</v>
      </c>
      <c r="B2" s="122"/>
      <c r="C2" s="122"/>
      <c r="D2" s="122"/>
      <c r="E2" s="122"/>
      <c r="F2" s="122"/>
      <c r="G2" s="122"/>
      <c r="H2" s="122"/>
      <c r="I2" s="16"/>
    </row>
    <row r="3" spans="1:9" ht="15.75" customHeight="1">
      <c r="A3" s="123" t="s">
        <v>58</v>
      </c>
      <c r="B3" s="124"/>
      <c r="C3" s="124"/>
      <c r="D3" s="124"/>
      <c r="E3" s="124"/>
      <c r="F3" s="124"/>
      <c r="G3" s="124"/>
      <c r="H3" s="124"/>
      <c r="I3" s="25"/>
    </row>
    <row r="4" spans="2:9" ht="13.5" customHeight="1">
      <c r="B4" s="6"/>
      <c r="C4" s="6"/>
      <c r="D4" s="6"/>
      <c r="E4" s="6"/>
      <c r="F4" s="6"/>
      <c r="G4" s="7" t="s">
        <v>62</v>
      </c>
      <c r="I4" s="1"/>
    </row>
    <row r="5" spans="1:8" ht="18" customHeight="1">
      <c r="A5" s="125" t="s">
        <v>0</v>
      </c>
      <c r="B5" s="125" t="s">
        <v>68</v>
      </c>
      <c r="C5" s="126" t="s">
        <v>69</v>
      </c>
      <c r="D5" s="126" t="s">
        <v>70</v>
      </c>
      <c r="E5" s="126" t="s">
        <v>71</v>
      </c>
      <c r="F5" s="128" t="s">
        <v>72</v>
      </c>
      <c r="G5" s="125" t="s">
        <v>73</v>
      </c>
      <c r="H5" s="125"/>
    </row>
    <row r="6" spans="1:8" ht="24" customHeight="1">
      <c r="A6" s="125"/>
      <c r="B6" s="125"/>
      <c r="C6" s="127"/>
      <c r="D6" s="127"/>
      <c r="E6" s="127"/>
      <c r="F6" s="128"/>
      <c r="G6" s="2" t="s">
        <v>1</v>
      </c>
      <c r="H6" s="2" t="s">
        <v>2</v>
      </c>
    </row>
    <row r="7" spans="1:8" ht="14.25" customHeight="1">
      <c r="A7" s="26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  <c r="H7" s="2">
        <v>8</v>
      </c>
    </row>
    <row r="8" spans="1:10" ht="24" customHeight="1">
      <c r="A8" s="14"/>
      <c r="B8" s="8" t="s">
        <v>12</v>
      </c>
      <c r="C8" s="46">
        <f>C9+C18+C24</f>
        <v>11138.899999999998</v>
      </c>
      <c r="D8" s="46">
        <f>D9+D18+D24</f>
        <v>7151.799999999999</v>
      </c>
      <c r="E8" s="116">
        <f>C8+D8</f>
        <v>18290.699999999997</v>
      </c>
      <c r="F8" s="46">
        <f>F9+F18+F24</f>
        <v>16657.1</v>
      </c>
      <c r="G8" s="27">
        <f>F8-E8</f>
        <v>-1633.5999999999985</v>
      </c>
      <c r="H8" s="27">
        <f aca="true" t="shared" si="0" ref="H8:H13">F8*100/E8</f>
        <v>91.06868517880672</v>
      </c>
      <c r="J8" s="44"/>
    </row>
    <row r="9" spans="1:8" ht="33">
      <c r="A9" s="23">
        <v>1</v>
      </c>
      <c r="B9" s="4" t="s">
        <v>32</v>
      </c>
      <c r="C9" s="47">
        <f>C10+C17</f>
        <v>9732.599999999999</v>
      </c>
      <c r="D9" s="47">
        <f>D10+D17</f>
        <v>955.7</v>
      </c>
      <c r="E9" s="47">
        <f>C9+D9</f>
        <v>10688.3</v>
      </c>
      <c r="F9" s="47">
        <f>F10+F17</f>
        <v>11636.5</v>
      </c>
      <c r="G9" s="48">
        <f>F9-E9</f>
        <v>948.2000000000007</v>
      </c>
      <c r="H9" s="28">
        <f t="shared" si="0"/>
        <v>108.871382726907</v>
      </c>
    </row>
    <row r="10" spans="1:8" ht="18.75" customHeight="1">
      <c r="A10" s="19" t="s">
        <v>13</v>
      </c>
      <c r="B10" s="31" t="s">
        <v>33</v>
      </c>
      <c r="C10" s="49">
        <f>C11+C12+C13+C14+C15+C16</f>
        <v>7632.599999999999</v>
      </c>
      <c r="D10" s="49">
        <f>D11+D12+D13+D14+D15+D16</f>
        <v>552.7</v>
      </c>
      <c r="E10" s="119">
        <f>C10+D10</f>
        <v>8185.299999999999</v>
      </c>
      <c r="F10" s="49">
        <f>F11+F12+F13+F14+F15+F16</f>
        <v>9535.699999999999</v>
      </c>
      <c r="G10" s="29">
        <f>F10-E10</f>
        <v>1350.3999999999996</v>
      </c>
      <c r="H10" s="29">
        <f t="shared" si="0"/>
        <v>116.49786812945158</v>
      </c>
    </row>
    <row r="11" spans="1:8" ht="40.5">
      <c r="A11" s="19"/>
      <c r="B11" s="11" t="s">
        <v>29</v>
      </c>
      <c r="C11" s="50">
        <v>7271.9</v>
      </c>
      <c r="D11" s="98">
        <v>552.7</v>
      </c>
      <c r="E11" s="120">
        <f aca="true" t="shared" si="1" ref="E11:E31">C11+D11</f>
        <v>7824.599999999999</v>
      </c>
      <c r="F11" s="10">
        <v>9410.8</v>
      </c>
      <c r="G11" s="30">
        <f aca="true" t="shared" si="2" ref="G11:G31">F11-E11</f>
        <v>1586.1999999999998</v>
      </c>
      <c r="H11" s="30">
        <f t="shared" si="0"/>
        <v>120.27196278404007</v>
      </c>
    </row>
    <row r="12" spans="1:8" ht="27" customHeight="1">
      <c r="A12" s="19"/>
      <c r="B12" s="9" t="s">
        <v>37</v>
      </c>
      <c r="C12" s="50">
        <v>20</v>
      </c>
      <c r="D12" s="50"/>
      <c r="E12" s="120">
        <f t="shared" si="1"/>
        <v>20</v>
      </c>
      <c r="F12" s="10">
        <v>36.9</v>
      </c>
      <c r="G12" s="30">
        <f t="shared" si="2"/>
        <v>16.9</v>
      </c>
      <c r="H12" s="30">
        <f t="shared" si="0"/>
        <v>184.5</v>
      </c>
    </row>
    <row r="13" spans="1:8" ht="22.5" customHeight="1">
      <c r="A13" s="19"/>
      <c r="B13" s="9" t="s">
        <v>38</v>
      </c>
      <c r="C13" s="50">
        <v>40</v>
      </c>
      <c r="D13" s="50"/>
      <c r="E13" s="120">
        <f t="shared" si="1"/>
        <v>40</v>
      </c>
      <c r="F13" s="50">
        <v>2.3</v>
      </c>
      <c r="G13" s="30">
        <f t="shared" si="2"/>
        <v>-37.7</v>
      </c>
      <c r="H13" s="30">
        <f t="shared" si="0"/>
        <v>5.749999999999999</v>
      </c>
    </row>
    <row r="14" spans="1:8" ht="27">
      <c r="A14" s="19"/>
      <c r="B14" s="9" t="s">
        <v>39</v>
      </c>
      <c r="C14" s="50"/>
      <c r="D14" s="50"/>
      <c r="E14" s="120">
        <f t="shared" si="1"/>
        <v>0</v>
      </c>
      <c r="F14" s="50">
        <v>6.7</v>
      </c>
      <c r="G14" s="30">
        <f t="shared" si="2"/>
        <v>6.7</v>
      </c>
      <c r="H14" s="30"/>
    </row>
    <row r="15" spans="1:8" ht="28.5" customHeight="1">
      <c r="A15" s="19"/>
      <c r="B15" s="9" t="s">
        <v>40</v>
      </c>
      <c r="C15" s="50">
        <v>300.7</v>
      </c>
      <c r="D15" s="50"/>
      <c r="E15" s="120">
        <f t="shared" si="1"/>
        <v>300.7</v>
      </c>
      <c r="F15" s="50">
        <v>79</v>
      </c>
      <c r="G15" s="30">
        <f t="shared" si="2"/>
        <v>-221.7</v>
      </c>
      <c r="H15" s="30">
        <f>F15*100/E15</f>
        <v>26.27203192550715</v>
      </c>
    </row>
    <row r="16" spans="1:8" ht="18" customHeight="1">
      <c r="A16" s="19"/>
      <c r="B16" s="9" t="s">
        <v>41</v>
      </c>
      <c r="C16" s="50"/>
      <c r="D16" s="50"/>
      <c r="E16" s="120">
        <f t="shared" si="1"/>
        <v>0</v>
      </c>
      <c r="F16" s="10"/>
      <c r="G16" s="30">
        <f t="shared" si="2"/>
        <v>0</v>
      </c>
      <c r="H16" s="30"/>
    </row>
    <row r="17" spans="1:8" ht="18" customHeight="1">
      <c r="A17" s="19" t="s">
        <v>14</v>
      </c>
      <c r="B17" s="63" t="s">
        <v>66</v>
      </c>
      <c r="C17" s="49">
        <v>2100</v>
      </c>
      <c r="D17" s="49">
        <v>403</v>
      </c>
      <c r="E17" s="119">
        <f t="shared" si="1"/>
        <v>2503</v>
      </c>
      <c r="F17" s="38">
        <v>2100.8</v>
      </c>
      <c r="G17" s="29">
        <f t="shared" si="2"/>
        <v>-402.1999999999998</v>
      </c>
      <c r="H17" s="29">
        <f aca="true" t="shared" si="3" ref="H17:H29">F17*100/E17</f>
        <v>83.93128246104675</v>
      </c>
    </row>
    <row r="18" spans="1:8" ht="21.75" customHeight="1">
      <c r="A18" s="24" t="s">
        <v>4</v>
      </c>
      <c r="B18" s="33" t="s">
        <v>67</v>
      </c>
      <c r="C18" s="51">
        <f>C19+C20</f>
        <v>141.3</v>
      </c>
      <c r="D18" s="51">
        <f>D19+D20</f>
        <v>5919.7</v>
      </c>
      <c r="E18" s="47">
        <f t="shared" si="1"/>
        <v>6061</v>
      </c>
      <c r="F18" s="51">
        <f>F19+F20</f>
        <v>3245.5</v>
      </c>
      <c r="G18" s="48">
        <f t="shared" si="2"/>
        <v>-2815.5</v>
      </c>
      <c r="H18" s="28">
        <f t="shared" si="3"/>
        <v>53.547269427487215</v>
      </c>
    </row>
    <row r="19" spans="1:8" ht="46.5" customHeight="1">
      <c r="A19" s="39" t="s">
        <v>15</v>
      </c>
      <c r="B19" s="31" t="s">
        <v>161</v>
      </c>
      <c r="C19" s="65">
        <v>7</v>
      </c>
      <c r="D19" s="65"/>
      <c r="E19" s="49">
        <f t="shared" si="1"/>
        <v>7</v>
      </c>
      <c r="F19" s="38"/>
      <c r="G19" s="29">
        <f t="shared" si="2"/>
        <v>-7</v>
      </c>
      <c r="H19" s="29"/>
    </row>
    <row r="20" spans="1:8" ht="28.5" customHeight="1">
      <c r="A20" s="39" t="s">
        <v>16</v>
      </c>
      <c r="B20" s="64" t="s">
        <v>74</v>
      </c>
      <c r="C20" s="65">
        <f>C21+C22+C23</f>
        <v>134.3</v>
      </c>
      <c r="D20" s="65">
        <f>D21+D22+D23</f>
        <v>5919.7</v>
      </c>
      <c r="E20" s="49">
        <f t="shared" si="1"/>
        <v>6054</v>
      </c>
      <c r="F20" s="65">
        <f>F21+F22+F23</f>
        <v>3245.5</v>
      </c>
      <c r="G20" s="29">
        <f t="shared" si="2"/>
        <v>-2808.5</v>
      </c>
      <c r="H20" s="29">
        <f t="shared" si="3"/>
        <v>53.609184010571525</v>
      </c>
    </row>
    <row r="21" spans="1:8" ht="47.25" customHeight="1">
      <c r="A21" s="19"/>
      <c r="B21" s="34" t="s">
        <v>83</v>
      </c>
      <c r="C21" s="52">
        <v>134.3</v>
      </c>
      <c r="D21" s="52">
        <v>7.9</v>
      </c>
      <c r="E21" s="52">
        <f t="shared" si="1"/>
        <v>142.20000000000002</v>
      </c>
      <c r="F21" s="10">
        <v>107.7</v>
      </c>
      <c r="G21" s="30">
        <f t="shared" si="2"/>
        <v>-34.500000000000014</v>
      </c>
      <c r="H21" s="30">
        <f t="shared" si="3"/>
        <v>75.73839662447257</v>
      </c>
    </row>
    <row r="22" spans="1:8" ht="21.75" customHeight="1">
      <c r="A22" s="19"/>
      <c r="B22" s="34" t="s">
        <v>86</v>
      </c>
      <c r="C22" s="50"/>
      <c r="D22" s="98">
        <v>5911.8</v>
      </c>
      <c r="E22" s="52">
        <f t="shared" si="1"/>
        <v>5911.8</v>
      </c>
      <c r="F22" s="10">
        <v>3137.8</v>
      </c>
      <c r="G22" s="30">
        <f t="shared" si="2"/>
        <v>-2774</v>
      </c>
      <c r="H22" s="30">
        <f t="shared" si="3"/>
        <v>53.076897053350926</v>
      </c>
    </row>
    <row r="23" spans="1:8" ht="21.75" customHeight="1">
      <c r="A23" s="19"/>
      <c r="B23" s="34" t="s">
        <v>85</v>
      </c>
      <c r="C23" s="50"/>
      <c r="D23" s="50"/>
      <c r="E23" s="52">
        <f t="shared" si="1"/>
        <v>0</v>
      </c>
      <c r="F23" s="10"/>
      <c r="G23" s="30">
        <f t="shared" si="2"/>
        <v>0</v>
      </c>
      <c r="H23" s="30"/>
    </row>
    <row r="24" spans="1:8" ht="21.75" customHeight="1">
      <c r="A24" s="24" t="s">
        <v>5</v>
      </c>
      <c r="B24" s="35" t="s">
        <v>6</v>
      </c>
      <c r="C24" s="54">
        <f>C25+C33+C49+C50+C51</f>
        <v>1265</v>
      </c>
      <c r="D24" s="54">
        <f>D25+D33+D49+D50+D51</f>
        <v>276.4</v>
      </c>
      <c r="E24" s="47">
        <f t="shared" si="1"/>
        <v>1541.4</v>
      </c>
      <c r="F24" s="54">
        <f>F25+F33+F49+F50+F51</f>
        <v>1775.1</v>
      </c>
      <c r="G24" s="48">
        <f t="shared" si="2"/>
        <v>233.69999999999982</v>
      </c>
      <c r="H24" s="28">
        <f t="shared" si="3"/>
        <v>115.16154145581937</v>
      </c>
    </row>
    <row r="25" spans="1:8" ht="32.25" customHeight="1">
      <c r="A25" s="19" t="s">
        <v>31</v>
      </c>
      <c r="B25" s="31" t="s">
        <v>34</v>
      </c>
      <c r="C25" s="49">
        <f>C26+C27+C28</f>
        <v>500</v>
      </c>
      <c r="D25" s="49">
        <f>D26+D27+D28</f>
        <v>276.4</v>
      </c>
      <c r="E25" s="49">
        <f t="shared" si="1"/>
        <v>776.4</v>
      </c>
      <c r="F25" s="49">
        <f>F26+F27+F28</f>
        <v>951.8</v>
      </c>
      <c r="G25" s="29">
        <f t="shared" si="2"/>
        <v>175.39999999999998</v>
      </c>
      <c r="H25" s="29">
        <f t="shared" si="3"/>
        <v>122.59144770736734</v>
      </c>
    </row>
    <row r="26" spans="1:8" ht="29.25" customHeight="1">
      <c r="A26" s="19"/>
      <c r="B26" s="21" t="s">
        <v>30</v>
      </c>
      <c r="C26" s="10">
        <v>150</v>
      </c>
      <c r="D26" s="10"/>
      <c r="E26" s="52">
        <f t="shared" si="1"/>
        <v>150</v>
      </c>
      <c r="F26" s="10">
        <v>157.4</v>
      </c>
      <c r="G26" s="30">
        <f t="shared" si="2"/>
        <v>7.400000000000006</v>
      </c>
      <c r="H26" s="30">
        <f t="shared" si="3"/>
        <v>104.93333333333334</v>
      </c>
    </row>
    <row r="27" spans="1:8" ht="17.25" customHeight="1">
      <c r="A27" s="19"/>
      <c r="B27" s="12" t="s">
        <v>17</v>
      </c>
      <c r="C27" s="50"/>
      <c r="D27" s="50"/>
      <c r="E27" s="52">
        <f t="shared" si="1"/>
        <v>0</v>
      </c>
      <c r="F27" s="10"/>
      <c r="G27" s="30">
        <f t="shared" si="2"/>
        <v>0</v>
      </c>
      <c r="H27" s="30"/>
    </row>
    <row r="28" spans="1:8" ht="18.75" customHeight="1">
      <c r="A28" s="19"/>
      <c r="B28" s="12" t="s">
        <v>18</v>
      </c>
      <c r="C28" s="10">
        <f>C29+C30+C31</f>
        <v>350</v>
      </c>
      <c r="D28" s="10">
        <f>D29+D30+D31</f>
        <v>276.4</v>
      </c>
      <c r="E28" s="52">
        <f t="shared" si="1"/>
        <v>626.4</v>
      </c>
      <c r="F28" s="10">
        <f>F29+F30+F31</f>
        <v>794.4</v>
      </c>
      <c r="G28" s="30">
        <f t="shared" si="2"/>
        <v>168</v>
      </c>
      <c r="H28" s="30">
        <f t="shared" si="3"/>
        <v>126.81992337164752</v>
      </c>
    </row>
    <row r="29" spans="1:8" ht="43.5" customHeight="1">
      <c r="A29" s="19"/>
      <c r="B29" s="11" t="s">
        <v>42</v>
      </c>
      <c r="C29" s="10">
        <v>350</v>
      </c>
      <c r="D29" s="10">
        <v>276.4</v>
      </c>
      <c r="E29" s="52">
        <f t="shared" si="1"/>
        <v>626.4</v>
      </c>
      <c r="F29" s="10">
        <v>766.8</v>
      </c>
      <c r="G29" s="30">
        <f t="shared" si="2"/>
        <v>140.39999999999998</v>
      </c>
      <c r="H29" s="30">
        <f t="shared" si="3"/>
        <v>122.41379310344828</v>
      </c>
    </row>
    <row r="30" spans="1:8" ht="42.75" customHeight="1">
      <c r="A30" s="19"/>
      <c r="B30" s="11" t="s">
        <v>43</v>
      </c>
      <c r="C30" s="10"/>
      <c r="D30" s="10"/>
      <c r="E30" s="52">
        <f t="shared" si="1"/>
        <v>0</v>
      </c>
      <c r="F30" s="10">
        <v>27.6</v>
      </c>
      <c r="G30" s="30">
        <f t="shared" si="2"/>
        <v>27.6</v>
      </c>
      <c r="H30" s="30"/>
    </row>
    <row r="31" spans="1:8" ht="18" customHeight="1">
      <c r="A31" s="19"/>
      <c r="B31" s="20" t="s">
        <v>44</v>
      </c>
      <c r="C31" s="10"/>
      <c r="D31" s="10"/>
      <c r="E31" s="52">
        <f t="shared" si="1"/>
        <v>0</v>
      </c>
      <c r="F31" s="10"/>
      <c r="G31" s="30">
        <f t="shared" si="2"/>
        <v>0</v>
      </c>
      <c r="H31" s="30"/>
    </row>
    <row r="32" spans="1:9" ht="17.25" customHeight="1">
      <c r="A32" s="26">
        <v>1</v>
      </c>
      <c r="B32" s="2">
        <v>2</v>
      </c>
      <c r="C32" s="3">
        <v>3</v>
      </c>
      <c r="D32" s="3">
        <v>4</v>
      </c>
      <c r="E32" s="3">
        <v>5</v>
      </c>
      <c r="F32" s="3">
        <v>6</v>
      </c>
      <c r="G32" s="2">
        <v>7</v>
      </c>
      <c r="H32" s="2">
        <v>8</v>
      </c>
      <c r="I32" s="13">
        <v>2</v>
      </c>
    </row>
    <row r="33" spans="1:8" ht="26.25" customHeight="1">
      <c r="A33" s="19" t="s">
        <v>19</v>
      </c>
      <c r="B33" s="32" t="s">
        <v>7</v>
      </c>
      <c r="C33" s="49">
        <f>C34+C46</f>
        <v>235</v>
      </c>
      <c r="D33" s="49">
        <f>D34+D46</f>
        <v>0</v>
      </c>
      <c r="E33" s="49">
        <f aca="true" t="shared" si="4" ref="E33:E58">C33+D33</f>
        <v>235</v>
      </c>
      <c r="F33" s="49">
        <f>F34+F46</f>
        <v>279.79999999999995</v>
      </c>
      <c r="G33" s="29">
        <f aca="true" t="shared" si="5" ref="G33:G45">F33-E33</f>
        <v>44.799999999999955</v>
      </c>
      <c r="H33" s="29">
        <f>F33*100/E33</f>
        <v>119.06382978723403</v>
      </c>
    </row>
    <row r="34" spans="1:8" ht="42" customHeight="1">
      <c r="A34" s="19"/>
      <c r="B34" s="12" t="s">
        <v>45</v>
      </c>
      <c r="C34" s="55">
        <f>C35+C36+C37+C38+C39+C40+C41+C42+C43+C44+C45</f>
        <v>235</v>
      </c>
      <c r="D34" s="55">
        <f>D35+D36+D37+D38+D39+D40+D41+D42+D43+D44+D45</f>
        <v>0</v>
      </c>
      <c r="E34" s="49">
        <f t="shared" si="4"/>
        <v>235</v>
      </c>
      <c r="F34" s="55">
        <f>F35+F36+F37+F38+F39+F40+F41+F42+F43+F44+F45</f>
        <v>272.4</v>
      </c>
      <c r="G34" s="29">
        <f t="shared" si="5"/>
        <v>37.39999999999998</v>
      </c>
      <c r="H34" s="29">
        <f>F34*100/E34</f>
        <v>115.91489361702126</v>
      </c>
    </row>
    <row r="35" spans="1:8" ht="29.25" customHeight="1">
      <c r="A35" s="19"/>
      <c r="B35" s="11" t="s">
        <v>46</v>
      </c>
      <c r="C35" s="53"/>
      <c r="D35" s="53"/>
      <c r="E35" s="52">
        <f t="shared" si="4"/>
        <v>0</v>
      </c>
      <c r="F35" s="10"/>
      <c r="G35" s="30">
        <f t="shared" si="5"/>
        <v>0</v>
      </c>
      <c r="H35" s="30"/>
    </row>
    <row r="36" spans="1:8" ht="18" customHeight="1">
      <c r="A36" s="19"/>
      <c r="B36" s="20" t="s">
        <v>47</v>
      </c>
      <c r="C36" s="53">
        <v>5</v>
      </c>
      <c r="D36" s="53"/>
      <c r="E36" s="52">
        <f t="shared" si="4"/>
        <v>5</v>
      </c>
      <c r="F36" s="10">
        <v>3.9</v>
      </c>
      <c r="G36" s="30">
        <f t="shared" si="5"/>
        <v>-1.1</v>
      </c>
      <c r="H36" s="30">
        <f>F36*100/E36</f>
        <v>78</v>
      </c>
    </row>
    <row r="37" spans="1:8" ht="21" customHeight="1">
      <c r="A37" s="19"/>
      <c r="B37" s="20" t="s">
        <v>48</v>
      </c>
      <c r="C37" s="53"/>
      <c r="D37" s="53"/>
      <c r="E37" s="52">
        <f t="shared" si="4"/>
        <v>0</v>
      </c>
      <c r="F37" s="10"/>
      <c r="G37" s="30">
        <f t="shared" si="5"/>
        <v>0</v>
      </c>
      <c r="H37" s="30"/>
    </row>
    <row r="38" spans="1:8" ht="30.75" customHeight="1">
      <c r="A38" s="19"/>
      <c r="B38" s="20" t="s">
        <v>49</v>
      </c>
      <c r="C38" s="53"/>
      <c r="D38" s="53"/>
      <c r="E38" s="52">
        <f t="shared" si="4"/>
        <v>0</v>
      </c>
      <c r="F38" s="10"/>
      <c r="G38" s="30">
        <f t="shared" si="5"/>
        <v>0</v>
      </c>
      <c r="H38" s="30"/>
    </row>
    <row r="39" spans="1:8" ht="17.25" customHeight="1">
      <c r="A39" s="19"/>
      <c r="B39" s="20" t="s">
        <v>50</v>
      </c>
      <c r="C39" s="53"/>
      <c r="D39" s="53"/>
      <c r="E39" s="52">
        <f t="shared" si="4"/>
        <v>0</v>
      </c>
      <c r="F39" s="10"/>
      <c r="G39" s="30">
        <f t="shared" si="5"/>
        <v>0</v>
      </c>
      <c r="H39" s="30"/>
    </row>
    <row r="40" spans="1:8" ht="31.5" customHeight="1">
      <c r="A40" s="19"/>
      <c r="B40" s="20" t="s">
        <v>51</v>
      </c>
      <c r="C40" s="53"/>
      <c r="D40" s="53"/>
      <c r="E40" s="52">
        <f t="shared" si="4"/>
        <v>0</v>
      </c>
      <c r="F40" s="10"/>
      <c r="G40" s="30">
        <f t="shared" si="5"/>
        <v>0</v>
      </c>
      <c r="H40" s="30"/>
    </row>
    <row r="41" spans="1:8" ht="21" customHeight="1">
      <c r="A41" s="19"/>
      <c r="B41" s="22" t="s">
        <v>52</v>
      </c>
      <c r="C41" s="53">
        <v>30</v>
      </c>
      <c r="D41" s="53"/>
      <c r="E41" s="52">
        <f t="shared" si="4"/>
        <v>30</v>
      </c>
      <c r="F41" s="10"/>
      <c r="G41" s="30">
        <f t="shared" si="5"/>
        <v>-30</v>
      </c>
      <c r="H41" s="30"/>
    </row>
    <row r="42" spans="1:8" ht="51" customHeight="1">
      <c r="A42" s="19"/>
      <c r="B42" s="20" t="s">
        <v>53</v>
      </c>
      <c r="C42" s="53"/>
      <c r="D42" s="53"/>
      <c r="E42" s="52">
        <f t="shared" si="4"/>
        <v>0</v>
      </c>
      <c r="F42" s="10"/>
      <c r="G42" s="30">
        <f t="shared" si="5"/>
        <v>0</v>
      </c>
      <c r="H42" s="30"/>
    </row>
    <row r="43" spans="1:8" ht="32.25" customHeight="1">
      <c r="A43" s="19"/>
      <c r="B43" s="20" t="s">
        <v>54</v>
      </c>
      <c r="C43" s="53"/>
      <c r="D43" s="53"/>
      <c r="E43" s="52">
        <f t="shared" si="4"/>
        <v>0</v>
      </c>
      <c r="F43" s="10"/>
      <c r="G43" s="30">
        <f t="shared" si="5"/>
        <v>0</v>
      </c>
      <c r="H43" s="30"/>
    </row>
    <row r="44" spans="1:8" ht="42.75" customHeight="1">
      <c r="A44" s="19"/>
      <c r="B44" s="17" t="s">
        <v>55</v>
      </c>
      <c r="C44" s="53">
        <v>200</v>
      </c>
      <c r="D44" s="53"/>
      <c r="E44" s="52">
        <f t="shared" si="4"/>
        <v>200</v>
      </c>
      <c r="F44" s="10">
        <v>268.5</v>
      </c>
      <c r="G44" s="30">
        <f t="shared" si="5"/>
        <v>68.5</v>
      </c>
      <c r="H44" s="30">
        <f>F44*100/E44</f>
        <v>134.25</v>
      </c>
    </row>
    <row r="45" spans="1:8" ht="30.75" customHeight="1">
      <c r="A45" s="19"/>
      <c r="B45" s="20" t="s">
        <v>56</v>
      </c>
      <c r="C45" s="53"/>
      <c r="D45" s="53"/>
      <c r="E45" s="52">
        <f t="shared" si="4"/>
        <v>0</v>
      </c>
      <c r="F45" s="10"/>
      <c r="G45" s="30">
        <f t="shared" si="5"/>
        <v>0</v>
      </c>
      <c r="H45" s="30"/>
    </row>
    <row r="46" spans="1:8" ht="28.5" customHeight="1">
      <c r="A46" s="19"/>
      <c r="B46" s="12" t="s">
        <v>20</v>
      </c>
      <c r="C46" s="55">
        <f>C47+C48</f>
        <v>0</v>
      </c>
      <c r="D46" s="55">
        <f>D47+D48</f>
        <v>0</v>
      </c>
      <c r="E46" s="49">
        <f t="shared" si="4"/>
        <v>0</v>
      </c>
      <c r="F46" s="55">
        <f>F47+F48</f>
        <v>7.4</v>
      </c>
      <c r="G46" s="29">
        <f>F46-E46</f>
        <v>7.4</v>
      </c>
      <c r="H46" s="29"/>
    </row>
    <row r="47" spans="1:8" ht="33" customHeight="1">
      <c r="A47" s="19"/>
      <c r="B47" s="11" t="s">
        <v>59</v>
      </c>
      <c r="C47" s="53"/>
      <c r="D47" s="53"/>
      <c r="E47" s="52">
        <f t="shared" si="4"/>
        <v>0</v>
      </c>
      <c r="F47" s="10"/>
      <c r="G47" s="30">
        <f>F47-E47</f>
        <v>0</v>
      </c>
      <c r="H47" s="30"/>
    </row>
    <row r="48" spans="1:8" ht="19.5" customHeight="1">
      <c r="A48" s="19"/>
      <c r="B48" s="11" t="s">
        <v>60</v>
      </c>
      <c r="C48" s="53"/>
      <c r="D48" s="53"/>
      <c r="E48" s="52">
        <f t="shared" si="4"/>
        <v>0</v>
      </c>
      <c r="F48" s="10">
        <v>7.4</v>
      </c>
      <c r="G48" s="30">
        <f>F48-E48</f>
        <v>7.4</v>
      </c>
      <c r="H48" s="30"/>
    </row>
    <row r="49" spans="1:8" ht="19.5" customHeight="1">
      <c r="A49" s="19" t="s">
        <v>21</v>
      </c>
      <c r="B49" s="34" t="s">
        <v>8</v>
      </c>
      <c r="C49" s="49">
        <v>500</v>
      </c>
      <c r="D49" s="49"/>
      <c r="E49" s="49">
        <f t="shared" si="4"/>
        <v>500</v>
      </c>
      <c r="F49" s="38">
        <v>487.2</v>
      </c>
      <c r="G49" s="29">
        <f aca="true" t="shared" si="6" ref="G49:G54">F49-E49</f>
        <v>-12.800000000000011</v>
      </c>
      <c r="H49" s="29">
        <f>F49*100/E49</f>
        <v>97.44</v>
      </c>
    </row>
    <row r="50" spans="1:8" ht="31.5" customHeight="1">
      <c r="A50" s="19" t="s">
        <v>22</v>
      </c>
      <c r="B50" s="34" t="s">
        <v>9</v>
      </c>
      <c r="C50" s="49"/>
      <c r="D50" s="49"/>
      <c r="E50" s="49">
        <f t="shared" si="4"/>
        <v>0</v>
      </c>
      <c r="F50" s="38"/>
      <c r="G50" s="29">
        <f t="shared" si="6"/>
        <v>0</v>
      </c>
      <c r="H50" s="29"/>
    </row>
    <row r="51" spans="1:8" ht="30.75" customHeight="1">
      <c r="A51" s="19" t="s">
        <v>23</v>
      </c>
      <c r="B51" s="34" t="s">
        <v>10</v>
      </c>
      <c r="C51" s="49">
        <v>30</v>
      </c>
      <c r="D51" s="49"/>
      <c r="E51" s="49">
        <f t="shared" si="4"/>
        <v>30</v>
      </c>
      <c r="F51" s="38">
        <v>56.3</v>
      </c>
      <c r="G51" s="29">
        <f t="shared" si="6"/>
        <v>26.299999999999997</v>
      </c>
      <c r="H51" s="29">
        <f>F51*100/E51</f>
        <v>187.66666666666666</v>
      </c>
    </row>
    <row r="52" spans="1:8" ht="22.5" customHeight="1">
      <c r="A52" s="24"/>
      <c r="B52" s="36" t="s">
        <v>24</v>
      </c>
      <c r="C52" s="56">
        <f>C53+C54</f>
        <v>0</v>
      </c>
      <c r="D52" s="56">
        <f>D53+D54</f>
        <v>0</v>
      </c>
      <c r="E52" s="47">
        <f t="shared" si="4"/>
        <v>0</v>
      </c>
      <c r="F52" s="56">
        <f>F53+F54</f>
        <v>1070.3</v>
      </c>
      <c r="G52" s="48">
        <f t="shared" si="6"/>
        <v>1070.3</v>
      </c>
      <c r="H52" s="28"/>
    </row>
    <row r="53" spans="1:8" ht="33.75" customHeight="1">
      <c r="A53" s="19" t="s">
        <v>3</v>
      </c>
      <c r="B53" s="34" t="s">
        <v>57</v>
      </c>
      <c r="C53" s="52"/>
      <c r="D53" s="52"/>
      <c r="E53" s="52">
        <f t="shared" si="4"/>
        <v>0</v>
      </c>
      <c r="F53" s="10">
        <v>3.7</v>
      </c>
      <c r="G53" s="30">
        <f t="shared" si="6"/>
        <v>3.7</v>
      </c>
      <c r="H53" s="30"/>
    </row>
    <row r="54" spans="1:8" ht="21" customHeight="1">
      <c r="A54" s="19" t="s">
        <v>4</v>
      </c>
      <c r="B54" s="34" t="s">
        <v>25</v>
      </c>
      <c r="C54" s="52"/>
      <c r="D54" s="52"/>
      <c r="E54" s="52">
        <f t="shared" si="4"/>
        <v>0</v>
      </c>
      <c r="F54" s="10">
        <v>1066.6</v>
      </c>
      <c r="G54" s="30">
        <f t="shared" si="6"/>
        <v>1066.6</v>
      </c>
      <c r="H54" s="30"/>
    </row>
    <row r="55" spans="1:8" ht="37.5" customHeight="1">
      <c r="A55" s="24"/>
      <c r="B55" s="36" t="s">
        <v>26</v>
      </c>
      <c r="C55" s="57"/>
      <c r="D55" s="57"/>
      <c r="E55" s="117">
        <f t="shared" si="4"/>
        <v>0</v>
      </c>
      <c r="F55" s="57"/>
      <c r="G55" s="37">
        <f>F55-E55</f>
        <v>0</v>
      </c>
      <c r="H55" s="28"/>
    </row>
    <row r="56" spans="1:8" ht="29.25" customHeight="1">
      <c r="A56" s="24"/>
      <c r="B56" s="36" t="s">
        <v>27</v>
      </c>
      <c r="C56" s="57"/>
      <c r="D56" s="57"/>
      <c r="E56" s="117">
        <f t="shared" si="4"/>
        <v>0</v>
      </c>
      <c r="F56" s="57"/>
      <c r="G56" s="37">
        <f>F56-E56</f>
        <v>0</v>
      </c>
      <c r="H56" s="28"/>
    </row>
    <row r="57" spans="1:8" ht="24.75" customHeight="1">
      <c r="A57" s="24"/>
      <c r="B57" s="15" t="s">
        <v>11</v>
      </c>
      <c r="C57" s="58">
        <f>C8+C52+C55+C56</f>
        <v>11138.899999999998</v>
      </c>
      <c r="D57" s="58">
        <f>D8+D52+D55+D56</f>
        <v>7151.799999999999</v>
      </c>
      <c r="E57" s="117">
        <f t="shared" si="4"/>
        <v>18290.699999999997</v>
      </c>
      <c r="F57" s="58">
        <f>F8+F52+F55+F56</f>
        <v>17727.399999999998</v>
      </c>
      <c r="G57" s="37">
        <f>F57-E57</f>
        <v>-563.2999999999993</v>
      </c>
      <c r="H57" s="28">
        <f>F57*100/E57</f>
        <v>96.92029282640905</v>
      </c>
    </row>
    <row r="58" spans="1:9" s="44" customFormat="1" ht="23.25" customHeight="1">
      <c r="A58" s="39"/>
      <c r="B58" s="40" t="s">
        <v>28</v>
      </c>
      <c r="C58" s="59"/>
      <c r="D58" s="66">
        <v>5017.1</v>
      </c>
      <c r="E58" s="49">
        <f t="shared" si="4"/>
        <v>5017.1</v>
      </c>
      <c r="F58" s="41"/>
      <c r="G58" s="42"/>
      <c r="H58" s="42"/>
      <c r="I58" s="43"/>
    </row>
    <row r="59" ht="13.5" customHeight="1">
      <c r="A59" s="18"/>
    </row>
    <row r="60" ht="13.5">
      <c r="A60" s="18"/>
    </row>
    <row r="61" ht="13.5">
      <c r="A61" s="18"/>
    </row>
    <row r="62" ht="13.5">
      <c r="A62" s="18"/>
    </row>
    <row r="63" spans="1:5" ht="13.5">
      <c r="A63" s="18"/>
      <c r="E63" s="45"/>
    </row>
    <row r="64" spans="1:5" ht="13.5">
      <c r="A64" s="18"/>
      <c r="E64" s="45"/>
    </row>
    <row r="65" ht="13.5">
      <c r="A65" s="18"/>
    </row>
    <row r="66" spans="1:5" ht="13.5">
      <c r="A66" s="18"/>
      <c r="E66" s="45"/>
    </row>
    <row r="67" ht="13.5">
      <c r="A67" s="18"/>
    </row>
    <row r="68" ht="13.5">
      <c r="A68" s="18"/>
    </row>
    <row r="69" ht="13.5">
      <c r="A69" s="18"/>
    </row>
    <row r="70" ht="13.5">
      <c r="A70" s="18"/>
    </row>
    <row r="71" ht="13.5">
      <c r="A71" s="18"/>
    </row>
    <row r="72" ht="13.5">
      <c r="A72" s="18"/>
    </row>
    <row r="73" ht="13.5">
      <c r="A73" s="18"/>
    </row>
    <row r="74" ht="13.5">
      <c r="A74" s="18"/>
    </row>
    <row r="75" ht="13.5">
      <c r="A75" s="18"/>
    </row>
    <row r="76" ht="13.5">
      <c r="A76" s="18"/>
    </row>
    <row r="77" ht="13.5">
      <c r="A77" s="18"/>
    </row>
    <row r="78" ht="13.5">
      <c r="A78" s="18"/>
    </row>
    <row r="79" ht="13.5">
      <c r="A79" s="18"/>
    </row>
    <row r="80" ht="13.5">
      <c r="A80" s="18"/>
    </row>
    <row r="81" ht="13.5">
      <c r="A81" s="18"/>
    </row>
    <row r="82" ht="13.5">
      <c r="A82" s="18"/>
    </row>
    <row r="83" ht="13.5">
      <c r="A83" s="18"/>
    </row>
    <row r="84" ht="13.5">
      <c r="A84" s="18"/>
    </row>
    <row r="85" ht="13.5">
      <c r="A85" s="18"/>
    </row>
    <row r="86" ht="13.5">
      <c r="A86" s="18"/>
    </row>
    <row r="87" ht="13.5">
      <c r="A87" s="18"/>
    </row>
    <row r="88" ht="13.5">
      <c r="A88" s="18"/>
    </row>
    <row r="89" ht="13.5">
      <c r="A89" s="18"/>
    </row>
    <row r="90" ht="13.5">
      <c r="A90" s="18"/>
    </row>
    <row r="91" ht="13.5">
      <c r="A91" s="18"/>
    </row>
    <row r="92" ht="13.5">
      <c r="A92" s="18"/>
    </row>
    <row r="93" ht="13.5">
      <c r="A93" s="18"/>
    </row>
    <row r="94" ht="13.5">
      <c r="A94" s="18"/>
    </row>
    <row r="95" ht="13.5">
      <c r="A95" s="18"/>
    </row>
    <row r="96" ht="13.5">
      <c r="A96" s="18"/>
    </row>
    <row r="97" ht="13.5">
      <c r="A97" s="18"/>
    </row>
    <row r="98" ht="13.5">
      <c r="A98" s="18"/>
    </row>
    <row r="99" ht="13.5">
      <c r="A99" s="18"/>
    </row>
    <row r="100" ht="13.5">
      <c r="A100" s="18"/>
    </row>
    <row r="101" ht="13.5">
      <c r="A101" s="18"/>
    </row>
    <row r="102" ht="13.5">
      <c r="A102" s="18"/>
    </row>
    <row r="103" ht="13.5">
      <c r="A103" s="18"/>
    </row>
    <row r="104" ht="13.5">
      <c r="A104" s="18"/>
    </row>
    <row r="105" ht="13.5">
      <c r="A105" s="18"/>
    </row>
    <row r="106" ht="13.5">
      <c r="A106" s="18"/>
    </row>
    <row r="107" ht="13.5">
      <c r="A107" s="18"/>
    </row>
    <row r="108" ht="13.5">
      <c r="A108" s="18"/>
    </row>
  </sheetData>
  <sheetProtection/>
  <mergeCells count="9"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35" right="0.13" top="0.2" bottom="0.18" header="0.2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N91"/>
  <sheetViews>
    <sheetView showZeros="0" tabSelected="1" zoomScalePageLayoutView="0" workbookViewId="0" topLeftCell="A1">
      <pane ySplit="5" topLeftCell="A6" activePane="bottomLeft" state="frozen"/>
      <selection pane="topLeft" activeCell="L53" sqref="L53"/>
      <selection pane="bottomLeft" activeCell="C20" sqref="B20:C22"/>
    </sheetView>
  </sheetViews>
  <sheetFormatPr defaultColWidth="9.140625" defaultRowHeight="12.75"/>
  <cols>
    <col min="1" max="1" width="3.7109375" style="68" customWidth="1"/>
    <col min="2" max="2" width="48.7109375" style="68" customWidth="1"/>
    <col min="3" max="3" width="8.140625" style="68" customWidth="1"/>
    <col min="4" max="4" width="7.7109375" style="68" customWidth="1"/>
    <col min="5" max="5" width="6.00390625" style="68" customWidth="1"/>
    <col min="6" max="6" width="7.7109375" style="68" customWidth="1"/>
    <col min="7" max="7" width="7.8515625" style="68" customWidth="1"/>
    <col min="8" max="8" width="7.57421875" style="68" customWidth="1"/>
    <col min="9" max="9" width="5.28125" style="68" customWidth="1"/>
    <col min="10" max="10" width="2.421875" style="84" customWidth="1"/>
    <col min="11" max="16384" width="9.140625" style="68" customWidth="1"/>
  </cols>
  <sheetData>
    <row r="1" spans="1:10" ht="17.25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67">
        <v>3</v>
      </c>
    </row>
    <row r="2" spans="1:10" ht="15.75" customHeight="1">
      <c r="A2" s="69"/>
      <c r="B2" s="69"/>
      <c r="C2" s="69"/>
      <c r="D2" s="69"/>
      <c r="E2" s="69"/>
      <c r="F2" s="69"/>
      <c r="G2" s="69"/>
      <c r="H2" s="70" t="s">
        <v>62</v>
      </c>
      <c r="I2" s="69"/>
      <c r="J2" s="71"/>
    </row>
    <row r="3" spans="1:10" ht="15.75" customHeight="1">
      <c r="A3" s="131" t="s">
        <v>75</v>
      </c>
      <c r="B3" s="132" t="s">
        <v>76</v>
      </c>
      <c r="C3" s="133" t="s">
        <v>77</v>
      </c>
      <c r="D3" s="133" t="s">
        <v>70</v>
      </c>
      <c r="E3" s="133"/>
      <c r="F3" s="133" t="s">
        <v>78</v>
      </c>
      <c r="G3" s="133" t="s">
        <v>72</v>
      </c>
      <c r="H3" s="132" t="s">
        <v>73</v>
      </c>
      <c r="I3" s="132"/>
      <c r="J3" s="67"/>
    </row>
    <row r="4" spans="1:10" s="74" customFormat="1" ht="21.75" customHeight="1">
      <c r="A4" s="131"/>
      <c r="B4" s="132"/>
      <c r="C4" s="133"/>
      <c r="D4" s="73" t="s">
        <v>79</v>
      </c>
      <c r="E4" s="73" t="s">
        <v>80</v>
      </c>
      <c r="F4" s="133"/>
      <c r="G4" s="133"/>
      <c r="H4" s="72" t="s">
        <v>81</v>
      </c>
      <c r="I4" s="72" t="s">
        <v>2</v>
      </c>
      <c r="J4" s="67"/>
    </row>
    <row r="5" spans="1:10" s="74" customFormat="1" ht="1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67"/>
    </row>
    <row r="6" spans="1:11" s="74" customFormat="1" ht="20.25" customHeight="1">
      <c r="A6" s="76"/>
      <c r="B6" s="76" t="s">
        <v>87</v>
      </c>
      <c r="C6" s="77">
        <f>C7+C8+C9+C10+C11+C12</f>
        <v>2451.2</v>
      </c>
      <c r="D6" s="77">
        <f>D7+D8+D9+D10+D11+D12</f>
        <v>648.1</v>
      </c>
      <c r="E6" s="77">
        <f>E7+E8+E9+E10+E11+E12</f>
        <v>-29.000000000000007</v>
      </c>
      <c r="F6" s="77">
        <f aca="true" t="shared" si="0" ref="F6:F43">C6+D6+E6</f>
        <v>3070.2999999999997</v>
      </c>
      <c r="G6" s="77">
        <f>G7+G8+G9+G10+G11+G12</f>
        <v>2235.4</v>
      </c>
      <c r="H6" s="77">
        <f aca="true" t="shared" si="1" ref="H6:H82">G6-F6</f>
        <v>-834.8999999999996</v>
      </c>
      <c r="I6" s="77">
        <f aca="true" t="shared" si="2" ref="I6:I18">G6*100/F6</f>
        <v>72.80721753574569</v>
      </c>
      <c r="J6" s="67"/>
      <c r="K6" s="44"/>
    </row>
    <row r="7" spans="1:10" ht="31.5" customHeight="1">
      <c r="A7" s="80">
        <v>1</v>
      </c>
      <c r="B7" s="80" t="s">
        <v>94</v>
      </c>
      <c r="C7" s="79">
        <v>659.1</v>
      </c>
      <c r="D7" s="79">
        <v>30</v>
      </c>
      <c r="E7" s="79"/>
      <c r="F7" s="79">
        <f t="shared" si="0"/>
        <v>689.1</v>
      </c>
      <c r="G7" s="79">
        <v>588.1</v>
      </c>
      <c r="H7" s="79">
        <f t="shared" si="1"/>
        <v>-101</v>
      </c>
      <c r="I7" s="79">
        <f t="shared" si="2"/>
        <v>85.343201277028</v>
      </c>
      <c r="J7" s="67"/>
    </row>
    <row r="8" spans="1:10" ht="20.25" customHeight="1">
      <c r="A8" s="80">
        <v>2</v>
      </c>
      <c r="B8" s="80" t="s">
        <v>90</v>
      </c>
      <c r="C8" s="79">
        <v>1611.6</v>
      </c>
      <c r="D8" s="79">
        <v>597.9</v>
      </c>
      <c r="E8" s="79">
        <v>46.9</v>
      </c>
      <c r="F8" s="79">
        <f t="shared" si="0"/>
        <v>2256.4</v>
      </c>
      <c r="G8" s="79">
        <v>1555</v>
      </c>
      <c r="H8" s="79">
        <f t="shared" si="1"/>
        <v>-701.4000000000001</v>
      </c>
      <c r="I8" s="79">
        <f t="shared" si="2"/>
        <v>68.91508597766354</v>
      </c>
      <c r="J8" s="67"/>
    </row>
    <row r="9" spans="1:10" ht="30" customHeight="1">
      <c r="A9" s="80">
        <v>3</v>
      </c>
      <c r="B9" s="80" t="s">
        <v>91</v>
      </c>
      <c r="C9" s="79">
        <v>52.5</v>
      </c>
      <c r="D9" s="79">
        <v>0.2</v>
      </c>
      <c r="E9" s="79"/>
      <c r="F9" s="79">
        <f t="shared" si="0"/>
        <v>52.7</v>
      </c>
      <c r="G9" s="79">
        <v>48.5</v>
      </c>
      <c r="H9" s="79">
        <f>G9-F9</f>
        <v>-4.200000000000003</v>
      </c>
      <c r="I9" s="79">
        <f t="shared" si="2"/>
        <v>92.0303605313093</v>
      </c>
      <c r="J9" s="67"/>
    </row>
    <row r="10" spans="1:10" ht="20.25" customHeight="1">
      <c r="A10" s="80">
        <v>4</v>
      </c>
      <c r="B10" s="80" t="s">
        <v>82</v>
      </c>
      <c r="C10" s="79">
        <v>74</v>
      </c>
      <c r="D10" s="79">
        <v>20</v>
      </c>
      <c r="E10" s="79">
        <v>-75.9</v>
      </c>
      <c r="F10" s="79">
        <f t="shared" si="0"/>
        <v>18.099999999999994</v>
      </c>
      <c r="G10" s="79"/>
      <c r="H10" s="79">
        <f t="shared" si="1"/>
        <v>-18.099999999999994</v>
      </c>
      <c r="I10" s="79">
        <f t="shared" si="2"/>
        <v>0</v>
      </c>
      <c r="J10" s="67"/>
    </row>
    <row r="11" spans="1:10" ht="46.5" customHeight="1">
      <c r="A11" s="80">
        <v>5</v>
      </c>
      <c r="B11" s="80" t="s">
        <v>88</v>
      </c>
      <c r="C11" s="79">
        <v>10</v>
      </c>
      <c r="D11" s="79"/>
      <c r="E11" s="79"/>
      <c r="F11" s="79">
        <f t="shared" si="0"/>
        <v>10</v>
      </c>
      <c r="G11" s="83"/>
      <c r="H11" s="79">
        <f t="shared" si="1"/>
        <v>-10</v>
      </c>
      <c r="I11" s="79"/>
      <c r="J11" s="67"/>
    </row>
    <row r="12" spans="1:10" ht="30">
      <c r="A12" s="80">
        <v>6</v>
      </c>
      <c r="B12" s="80" t="s">
        <v>89</v>
      </c>
      <c r="C12" s="79">
        <v>44</v>
      </c>
      <c r="D12" s="79"/>
      <c r="E12" s="79"/>
      <c r="F12" s="83">
        <f t="shared" si="0"/>
        <v>44</v>
      </c>
      <c r="G12" s="79">
        <v>43.8</v>
      </c>
      <c r="H12" s="79">
        <f>G12-F12</f>
        <v>-0.20000000000000284</v>
      </c>
      <c r="I12" s="79">
        <f t="shared" si="2"/>
        <v>99.54545454545455</v>
      </c>
      <c r="J12" s="67"/>
    </row>
    <row r="13" spans="1:14" ht="20.25" customHeight="1">
      <c r="A13" s="76"/>
      <c r="B13" s="76" t="s">
        <v>92</v>
      </c>
      <c r="C13" s="77">
        <f>C14+C19+C23+C28+C34+C35+C39+C40+C41+C42+C43</f>
        <v>3094.2000000000003</v>
      </c>
      <c r="D13" s="77">
        <f>D14+D19+D23+D28+D34+D35+D39+D40+D41+D42+D43</f>
        <v>9920.4</v>
      </c>
      <c r="E13" s="77">
        <f>E14+E19+E23+E28+E34+E35+E39+E40+E41+E42+E43</f>
        <v>0</v>
      </c>
      <c r="F13" s="77">
        <f t="shared" si="0"/>
        <v>13014.6</v>
      </c>
      <c r="G13" s="77">
        <f>G14+G19+G23+G28+G34+G35+G39+G40+G41+G42+G43</f>
        <v>5697.2</v>
      </c>
      <c r="H13" s="77">
        <f t="shared" si="1"/>
        <v>-7317.400000000001</v>
      </c>
      <c r="I13" s="77">
        <f t="shared" si="2"/>
        <v>43.77545218446975</v>
      </c>
      <c r="J13" s="67"/>
      <c r="K13" s="82"/>
      <c r="L13" s="82"/>
      <c r="M13" s="82"/>
      <c r="N13" s="82"/>
    </row>
    <row r="14" spans="1:14" ht="33" customHeight="1">
      <c r="A14" s="107">
        <v>1</v>
      </c>
      <c r="B14" s="108" t="s">
        <v>93</v>
      </c>
      <c r="C14" s="109">
        <f>C15+C16+C17+C18</f>
        <v>228.9</v>
      </c>
      <c r="D14" s="109">
        <f>D15+D16+D17+D18</f>
        <v>7126.8</v>
      </c>
      <c r="E14" s="109">
        <f>E15+E16+E17+E18</f>
        <v>0</v>
      </c>
      <c r="F14" s="109">
        <f>C14+D14+E14</f>
        <v>7355.7</v>
      </c>
      <c r="G14" s="109">
        <f>G15+G16+G17+G18</f>
        <v>3532.8999999999996</v>
      </c>
      <c r="H14" s="109">
        <f t="shared" si="1"/>
        <v>-3822.8</v>
      </c>
      <c r="I14" s="109">
        <f t="shared" si="2"/>
        <v>48.029419361855425</v>
      </c>
      <c r="J14" s="67"/>
      <c r="K14" s="82"/>
      <c r="L14" s="82"/>
      <c r="M14" s="82"/>
      <c r="N14" s="82"/>
    </row>
    <row r="15" spans="1:14" ht="22.5" customHeight="1">
      <c r="A15" s="80"/>
      <c r="B15" s="99" t="s">
        <v>143</v>
      </c>
      <c r="C15" s="79">
        <v>60</v>
      </c>
      <c r="D15" s="79">
        <v>6930.8</v>
      </c>
      <c r="E15" s="79"/>
      <c r="F15" s="79">
        <f>C15+D15+E15</f>
        <v>6990.8</v>
      </c>
      <c r="G15" s="79">
        <v>3311.7</v>
      </c>
      <c r="H15" s="79">
        <f t="shared" si="1"/>
        <v>-3679.1000000000004</v>
      </c>
      <c r="I15" s="79">
        <f t="shared" si="2"/>
        <v>47.372260685472334</v>
      </c>
      <c r="J15" s="67"/>
      <c r="K15" s="82"/>
      <c r="L15" s="82"/>
      <c r="M15" s="82"/>
      <c r="N15" s="82"/>
    </row>
    <row r="16" spans="1:14" ht="20.25" customHeight="1">
      <c r="A16" s="80"/>
      <c r="B16" s="99" t="s">
        <v>137</v>
      </c>
      <c r="C16" s="79"/>
      <c r="D16" s="79"/>
      <c r="E16" s="79"/>
      <c r="F16" s="79">
        <f>C16+D16+E16</f>
        <v>0</v>
      </c>
      <c r="G16" s="79"/>
      <c r="H16" s="79">
        <f t="shared" si="1"/>
        <v>0</v>
      </c>
      <c r="I16" s="79"/>
      <c r="J16" s="67"/>
      <c r="K16" s="82"/>
      <c r="L16" s="82"/>
      <c r="M16" s="82"/>
      <c r="N16" s="82"/>
    </row>
    <row r="17" spans="1:14" ht="20.25" customHeight="1">
      <c r="A17" s="80"/>
      <c r="B17" s="99" t="s">
        <v>138</v>
      </c>
      <c r="C17" s="79"/>
      <c r="D17" s="79">
        <v>74.9</v>
      </c>
      <c r="E17" s="79"/>
      <c r="F17" s="79">
        <f>C17+D17+E17</f>
        <v>74.9</v>
      </c>
      <c r="G17" s="79">
        <v>46.6</v>
      </c>
      <c r="H17" s="79">
        <f t="shared" si="1"/>
        <v>-28.300000000000004</v>
      </c>
      <c r="I17" s="79">
        <f t="shared" si="2"/>
        <v>62.21628838451268</v>
      </c>
      <c r="J17" s="67"/>
      <c r="K17" s="82"/>
      <c r="L17" s="82"/>
      <c r="M17" s="82"/>
      <c r="N17" s="82"/>
    </row>
    <row r="18" spans="1:14" ht="20.25" customHeight="1">
      <c r="A18" s="80"/>
      <c r="B18" s="99" t="s">
        <v>163</v>
      </c>
      <c r="C18" s="79">
        <v>168.9</v>
      </c>
      <c r="D18" s="79">
        <v>121.1</v>
      </c>
      <c r="E18" s="79"/>
      <c r="F18" s="79">
        <f>C18+D18+E18</f>
        <v>290</v>
      </c>
      <c r="G18" s="79">
        <v>174.6</v>
      </c>
      <c r="H18" s="79">
        <f t="shared" si="1"/>
        <v>-115.4</v>
      </c>
      <c r="I18" s="79">
        <f t="shared" si="2"/>
        <v>60.206896551724135</v>
      </c>
      <c r="J18" s="67"/>
      <c r="K18" s="82"/>
      <c r="L18" s="82"/>
      <c r="M18" s="82"/>
      <c r="N18" s="82"/>
    </row>
    <row r="19" spans="1:14" ht="20.25" customHeight="1">
      <c r="A19" s="107">
        <v>2</v>
      </c>
      <c r="B19" s="108" t="s">
        <v>95</v>
      </c>
      <c r="C19" s="109">
        <f>C20+C21+C22</f>
        <v>337.9</v>
      </c>
      <c r="D19" s="109">
        <f>D20+D21+D22</f>
        <v>410</v>
      </c>
      <c r="E19" s="109">
        <f>E20+E21+E22</f>
        <v>0</v>
      </c>
      <c r="F19" s="109">
        <f t="shared" si="0"/>
        <v>747.9</v>
      </c>
      <c r="G19" s="109">
        <f>G20+G21+G22</f>
        <v>421.70000000000005</v>
      </c>
      <c r="H19" s="109">
        <f t="shared" si="1"/>
        <v>-326.19999999999993</v>
      </c>
      <c r="I19" s="109">
        <f>G19*100/F19</f>
        <v>56.38454338815351</v>
      </c>
      <c r="J19" s="67"/>
      <c r="K19" s="82"/>
      <c r="L19" s="82"/>
      <c r="M19" s="82"/>
      <c r="N19" s="82"/>
    </row>
    <row r="20" spans="1:14" ht="30">
      <c r="A20" s="80"/>
      <c r="B20" s="99" t="s">
        <v>144</v>
      </c>
      <c r="C20" s="79">
        <v>225</v>
      </c>
      <c r="D20" s="79">
        <v>155</v>
      </c>
      <c r="E20" s="79"/>
      <c r="F20" s="79">
        <f t="shared" si="0"/>
        <v>380</v>
      </c>
      <c r="G20" s="79">
        <v>325.6</v>
      </c>
      <c r="H20" s="79">
        <f t="shared" si="1"/>
        <v>-54.39999999999998</v>
      </c>
      <c r="I20" s="79">
        <f aca="true" t="shared" si="3" ref="I20:I31">G20*100/F20</f>
        <v>85.6842105263158</v>
      </c>
      <c r="J20" s="67"/>
      <c r="K20" s="82"/>
      <c r="L20" s="82"/>
      <c r="M20" s="82"/>
      <c r="N20" s="82"/>
    </row>
    <row r="21" spans="1:14" ht="18.75" customHeight="1">
      <c r="A21" s="80"/>
      <c r="B21" s="99" t="s">
        <v>145</v>
      </c>
      <c r="C21" s="79">
        <v>112.9</v>
      </c>
      <c r="D21" s="79"/>
      <c r="E21" s="79"/>
      <c r="F21" s="79">
        <f t="shared" si="0"/>
        <v>112.9</v>
      </c>
      <c r="G21" s="83">
        <v>96.1</v>
      </c>
      <c r="H21" s="79">
        <f t="shared" si="1"/>
        <v>-16.80000000000001</v>
      </c>
      <c r="I21" s="79">
        <f t="shared" si="3"/>
        <v>85.11957484499557</v>
      </c>
      <c r="J21" s="67"/>
      <c r="K21" s="82"/>
      <c r="L21" s="82"/>
      <c r="M21" s="82"/>
      <c r="N21" s="82"/>
    </row>
    <row r="22" spans="1:14" ht="20.25" customHeight="1">
      <c r="A22" s="80"/>
      <c r="B22" s="99" t="s">
        <v>146</v>
      </c>
      <c r="C22" s="79"/>
      <c r="D22" s="79">
        <v>255</v>
      </c>
      <c r="E22" s="79"/>
      <c r="F22" s="79">
        <f t="shared" si="0"/>
        <v>255</v>
      </c>
      <c r="G22" s="79"/>
      <c r="H22" s="79">
        <f t="shared" si="1"/>
        <v>-255</v>
      </c>
      <c r="I22" s="79"/>
      <c r="J22" s="67"/>
      <c r="K22" s="82"/>
      <c r="L22" s="82"/>
      <c r="M22" s="82"/>
      <c r="N22" s="82"/>
    </row>
    <row r="23" spans="1:14" ht="33" customHeight="1">
      <c r="A23" s="107">
        <v>3</v>
      </c>
      <c r="B23" s="108" t="s">
        <v>96</v>
      </c>
      <c r="C23" s="109">
        <f>C24+C25+C26+C27</f>
        <v>350</v>
      </c>
      <c r="D23" s="109">
        <f>D24+D25+D26+D27</f>
        <v>9.8</v>
      </c>
      <c r="E23" s="109">
        <f>E24+E25+E26+E27</f>
        <v>0</v>
      </c>
      <c r="F23" s="109">
        <f t="shared" si="0"/>
        <v>359.8</v>
      </c>
      <c r="G23" s="109">
        <f>G24+G25+G26+G27</f>
        <v>302.20000000000005</v>
      </c>
      <c r="H23" s="109">
        <f t="shared" si="1"/>
        <v>-57.599999999999966</v>
      </c>
      <c r="I23" s="109">
        <f t="shared" si="3"/>
        <v>83.99110617009451</v>
      </c>
      <c r="J23" s="67"/>
      <c r="K23" s="82"/>
      <c r="L23" s="82"/>
      <c r="M23" s="82"/>
      <c r="N23" s="82"/>
    </row>
    <row r="24" spans="1:14" ht="33" customHeight="1">
      <c r="A24" s="80"/>
      <c r="B24" s="99" t="s">
        <v>147</v>
      </c>
      <c r="C24" s="79">
        <v>20</v>
      </c>
      <c r="D24" s="79">
        <v>9.5</v>
      </c>
      <c r="E24" s="79"/>
      <c r="F24" s="79">
        <f t="shared" si="0"/>
        <v>29.5</v>
      </c>
      <c r="G24" s="79">
        <v>21.1</v>
      </c>
      <c r="H24" s="79">
        <f t="shared" si="1"/>
        <v>-8.399999999999999</v>
      </c>
      <c r="I24" s="79">
        <f t="shared" si="3"/>
        <v>71.52542372881356</v>
      </c>
      <c r="J24" s="67"/>
      <c r="K24" s="82"/>
      <c r="L24" s="82"/>
      <c r="M24" s="82"/>
      <c r="N24" s="82"/>
    </row>
    <row r="25" spans="1:14" ht="30.75" customHeight="1">
      <c r="A25" s="80"/>
      <c r="B25" s="99" t="s">
        <v>139</v>
      </c>
      <c r="C25" s="79"/>
      <c r="D25" s="79"/>
      <c r="E25" s="79"/>
      <c r="F25" s="79">
        <f t="shared" si="0"/>
        <v>0</v>
      </c>
      <c r="G25" s="79"/>
      <c r="H25" s="79">
        <f t="shared" si="1"/>
        <v>0</v>
      </c>
      <c r="I25" s="79"/>
      <c r="J25" s="67"/>
      <c r="K25" s="82"/>
      <c r="L25" s="82"/>
      <c r="M25" s="82"/>
      <c r="N25" s="82"/>
    </row>
    <row r="26" spans="1:14" ht="30" customHeight="1">
      <c r="A26" s="80"/>
      <c r="B26" s="99" t="s">
        <v>140</v>
      </c>
      <c r="C26" s="79"/>
      <c r="D26" s="79"/>
      <c r="E26" s="79"/>
      <c r="F26" s="79">
        <f t="shared" si="0"/>
        <v>0</v>
      </c>
      <c r="G26" s="79"/>
      <c r="H26" s="79">
        <f t="shared" si="1"/>
        <v>0</v>
      </c>
      <c r="I26" s="83"/>
      <c r="J26" s="67"/>
      <c r="K26" s="82"/>
      <c r="L26" s="82"/>
      <c r="M26" s="82"/>
      <c r="N26" s="82"/>
    </row>
    <row r="27" spans="1:14" ht="20.25" customHeight="1">
      <c r="A27" s="80"/>
      <c r="B27" s="99" t="s">
        <v>159</v>
      </c>
      <c r="C27" s="79">
        <v>330</v>
      </c>
      <c r="D27" s="79">
        <v>0.3</v>
      </c>
      <c r="E27" s="79"/>
      <c r="F27" s="79">
        <f>C27+D27+E27</f>
        <v>330.3</v>
      </c>
      <c r="G27" s="79">
        <v>281.1</v>
      </c>
      <c r="H27" s="79">
        <f>G27-F27</f>
        <v>-49.19999999999999</v>
      </c>
      <c r="I27" s="79">
        <f t="shared" si="3"/>
        <v>85.10445049954588</v>
      </c>
      <c r="J27" s="67"/>
      <c r="K27" s="82"/>
      <c r="L27" s="82"/>
      <c r="M27" s="82"/>
      <c r="N27" s="82"/>
    </row>
    <row r="28" spans="1:14" ht="17.25" customHeight="1">
      <c r="A28" s="107">
        <v>4</v>
      </c>
      <c r="B28" s="108" t="s">
        <v>97</v>
      </c>
      <c r="C28" s="109">
        <f>C29+C30+C31+C33</f>
        <v>724.7</v>
      </c>
      <c r="D28" s="109">
        <f>D29+D30+D31+D33</f>
        <v>648.3</v>
      </c>
      <c r="E28" s="109">
        <f>E29+E30+E31+E33</f>
        <v>0</v>
      </c>
      <c r="F28" s="109">
        <f t="shared" si="0"/>
        <v>1373</v>
      </c>
      <c r="G28" s="109">
        <f>G29+G30+G31+G33</f>
        <v>200.10000000000002</v>
      </c>
      <c r="H28" s="109">
        <f t="shared" si="1"/>
        <v>-1172.9</v>
      </c>
      <c r="I28" s="109">
        <f t="shared" si="3"/>
        <v>14.573925710123818</v>
      </c>
      <c r="J28" s="67"/>
      <c r="K28" s="82"/>
      <c r="L28" s="82"/>
      <c r="M28" s="82"/>
      <c r="N28" s="82"/>
    </row>
    <row r="29" spans="1:14" ht="31.5" customHeight="1">
      <c r="A29" s="80"/>
      <c r="B29" s="99" t="s">
        <v>148</v>
      </c>
      <c r="C29" s="79">
        <v>250</v>
      </c>
      <c r="D29" s="79">
        <v>601.8</v>
      </c>
      <c r="E29" s="79"/>
      <c r="F29" s="79">
        <f t="shared" si="0"/>
        <v>851.8</v>
      </c>
      <c r="G29" s="79">
        <v>124.9</v>
      </c>
      <c r="H29" s="79">
        <f t="shared" si="1"/>
        <v>-726.9</v>
      </c>
      <c r="I29" s="79">
        <f t="shared" si="3"/>
        <v>14.663066447522894</v>
      </c>
      <c r="J29" s="67"/>
      <c r="K29" s="82"/>
      <c r="L29" s="82"/>
      <c r="M29" s="82"/>
      <c r="N29" s="82"/>
    </row>
    <row r="30" spans="1:14" ht="32.25" customHeight="1">
      <c r="A30" s="80"/>
      <c r="B30" s="99" t="s">
        <v>141</v>
      </c>
      <c r="C30" s="79">
        <v>15</v>
      </c>
      <c r="D30" s="79">
        <v>14</v>
      </c>
      <c r="E30" s="79"/>
      <c r="F30" s="79">
        <f t="shared" si="0"/>
        <v>29</v>
      </c>
      <c r="G30" s="79"/>
      <c r="H30" s="79">
        <f t="shared" si="1"/>
        <v>-29</v>
      </c>
      <c r="I30" s="79">
        <f t="shared" si="3"/>
        <v>0</v>
      </c>
      <c r="J30" s="67"/>
      <c r="K30" s="82"/>
      <c r="L30" s="82"/>
      <c r="M30" s="82"/>
      <c r="N30" s="82"/>
    </row>
    <row r="31" spans="1:14" ht="21.75" customHeight="1">
      <c r="A31" s="80"/>
      <c r="B31" s="99" t="s">
        <v>142</v>
      </c>
      <c r="C31" s="79">
        <v>89.7</v>
      </c>
      <c r="D31" s="79">
        <v>32.5</v>
      </c>
      <c r="E31" s="79"/>
      <c r="F31" s="79">
        <f t="shared" si="0"/>
        <v>122.2</v>
      </c>
      <c r="G31" s="79">
        <v>75.2</v>
      </c>
      <c r="H31" s="79">
        <f t="shared" si="1"/>
        <v>-47</v>
      </c>
      <c r="I31" s="79">
        <f t="shared" si="3"/>
        <v>61.53846153846154</v>
      </c>
      <c r="J31" s="67"/>
      <c r="K31" s="82"/>
      <c r="L31" s="82"/>
      <c r="M31" s="82"/>
      <c r="N31" s="82"/>
    </row>
    <row r="32" spans="1:14" ht="18.75" customHeight="1">
      <c r="A32" s="75">
        <v>1</v>
      </c>
      <c r="B32" s="75">
        <v>2</v>
      </c>
      <c r="C32" s="75">
        <v>3</v>
      </c>
      <c r="D32" s="75">
        <v>4</v>
      </c>
      <c r="E32" s="75">
        <v>5</v>
      </c>
      <c r="F32" s="75">
        <v>6</v>
      </c>
      <c r="G32" s="75">
        <v>7</v>
      </c>
      <c r="H32" s="75">
        <v>8</v>
      </c>
      <c r="I32" s="75">
        <v>9</v>
      </c>
      <c r="J32" s="67">
        <v>4</v>
      </c>
      <c r="K32" s="82"/>
      <c r="L32" s="82"/>
      <c r="M32" s="82"/>
      <c r="N32" s="82"/>
    </row>
    <row r="33" spans="1:14" ht="30">
      <c r="A33" s="80"/>
      <c r="B33" s="99" t="s">
        <v>162</v>
      </c>
      <c r="C33" s="79">
        <v>370</v>
      </c>
      <c r="D33" s="79"/>
      <c r="E33" s="79"/>
      <c r="F33" s="79">
        <f t="shared" si="0"/>
        <v>370</v>
      </c>
      <c r="G33" s="79"/>
      <c r="H33" s="79">
        <f t="shared" si="1"/>
        <v>-370</v>
      </c>
      <c r="I33" s="79"/>
      <c r="J33" s="67"/>
      <c r="K33" s="82"/>
      <c r="L33" s="82"/>
      <c r="M33" s="82"/>
      <c r="N33" s="82"/>
    </row>
    <row r="34" spans="1:10" ht="30">
      <c r="A34" s="107">
        <v>5</v>
      </c>
      <c r="B34" s="108" t="s">
        <v>98</v>
      </c>
      <c r="C34" s="109"/>
      <c r="D34" s="109"/>
      <c r="E34" s="109"/>
      <c r="F34" s="109">
        <f t="shared" si="0"/>
        <v>0</v>
      </c>
      <c r="G34" s="109"/>
      <c r="H34" s="109">
        <f t="shared" si="1"/>
        <v>0</v>
      </c>
      <c r="I34" s="109"/>
      <c r="J34" s="67"/>
    </row>
    <row r="35" spans="1:10" ht="21.75" customHeight="1">
      <c r="A35" s="107">
        <v>6</v>
      </c>
      <c r="B35" s="108" t="s">
        <v>99</v>
      </c>
      <c r="C35" s="109">
        <f>C36+C37+C38</f>
        <v>405</v>
      </c>
      <c r="D35" s="109">
        <f>D36+D37+D38</f>
        <v>2125.7</v>
      </c>
      <c r="E35" s="109">
        <f>E36+E37+E38</f>
        <v>0</v>
      </c>
      <c r="F35" s="109">
        <f t="shared" si="0"/>
        <v>2530.7</v>
      </c>
      <c r="G35" s="109">
        <f>G36+G37+G38</f>
        <v>872.3</v>
      </c>
      <c r="H35" s="109">
        <f t="shared" si="1"/>
        <v>-1658.3999999999999</v>
      </c>
      <c r="I35" s="109">
        <f aca="true" t="shared" si="4" ref="I35:I40">G35*100/F35</f>
        <v>34.46872406843956</v>
      </c>
      <c r="J35" s="67"/>
    </row>
    <row r="36" spans="1:10" ht="30">
      <c r="A36" s="80"/>
      <c r="B36" s="99" t="s">
        <v>149</v>
      </c>
      <c r="C36" s="79">
        <v>255</v>
      </c>
      <c r="D36" s="79">
        <v>2068.2</v>
      </c>
      <c r="E36" s="79"/>
      <c r="F36" s="79">
        <f t="shared" si="0"/>
        <v>2323.2</v>
      </c>
      <c r="G36" s="79">
        <v>766.6</v>
      </c>
      <c r="H36" s="79">
        <f t="shared" si="1"/>
        <v>-1556.6</v>
      </c>
      <c r="I36" s="79">
        <f t="shared" si="4"/>
        <v>32.99758953168045</v>
      </c>
      <c r="J36" s="67"/>
    </row>
    <row r="37" spans="1:10" ht="20.25" customHeight="1">
      <c r="A37" s="80"/>
      <c r="B37" s="99" t="s">
        <v>150</v>
      </c>
      <c r="C37" s="79">
        <v>100</v>
      </c>
      <c r="D37" s="79">
        <v>56.5</v>
      </c>
      <c r="E37" s="79"/>
      <c r="F37" s="79">
        <f t="shared" si="0"/>
        <v>156.5</v>
      </c>
      <c r="G37" s="79">
        <v>56.4</v>
      </c>
      <c r="H37" s="79">
        <f t="shared" si="1"/>
        <v>-100.1</v>
      </c>
      <c r="I37" s="79">
        <f t="shared" si="4"/>
        <v>36.03833865814696</v>
      </c>
      <c r="J37" s="67"/>
    </row>
    <row r="38" spans="1:10" ht="20.25" customHeight="1">
      <c r="A38" s="80"/>
      <c r="B38" s="99" t="s">
        <v>151</v>
      </c>
      <c r="C38" s="79">
        <v>50</v>
      </c>
      <c r="D38" s="79">
        <v>1</v>
      </c>
      <c r="E38" s="79"/>
      <c r="F38" s="79">
        <f t="shared" si="0"/>
        <v>51</v>
      </c>
      <c r="G38" s="79">
        <v>49.3</v>
      </c>
      <c r="H38" s="79">
        <f t="shared" si="1"/>
        <v>-1.7000000000000028</v>
      </c>
      <c r="I38" s="79">
        <f t="shared" si="4"/>
        <v>96.66666666666667</v>
      </c>
      <c r="J38" s="67"/>
    </row>
    <row r="39" spans="1:10" ht="18.75" customHeight="1">
      <c r="A39" s="103">
        <v>7</v>
      </c>
      <c r="B39" s="113" t="s">
        <v>100</v>
      </c>
      <c r="C39" s="83">
        <v>153.4</v>
      </c>
      <c r="D39" s="83">
        <v>4.7</v>
      </c>
      <c r="E39" s="83"/>
      <c r="F39" s="83">
        <f t="shared" si="0"/>
        <v>158.1</v>
      </c>
      <c r="G39" s="83">
        <v>144.3</v>
      </c>
      <c r="H39" s="83">
        <f t="shared" si="1"/>
        <v>-13.799999999999983</v>
      </c>
      <c r="I39" s="83">
        <f t="shared" si="4"/>
        <v>91.27134724857686</v>
      </c>
      <c r="J39" s="67"/>
    </row>
    <row r="40" spans="1:10" ht="30">
      <c r="A40" s="103">
        <v>8</v>
      </c>
      <c r="B40" s="113" t="s">
        <v>101</v>
      </c>
      <c r="C40" s="83">
        <v>155</v>
      </c>
      <c r="D40" s="83">
        <v>70</v>
      </c>
      <c r="E40" s="83"/>
      <c r="F40" s="83">
        <f t="shared" si="0"/>
        <v>225</v>
      </c>
      <c r="G40" s="83">
        <v>164.4</v>
      </c>
      <c r="H40" s="83">
        <f t="shared" si="1"/>
        <v>-60.599999999999994</v>
      </c>
      <c r="I40" s="83">
        <f t="shared" si="4"/>
        <v>73.06666666666666</v>
      </c>
      <c r="J40" s="67"/>
    </row>
    <row r="41" spans="1:10" ht="27.75" customHeight="1">
      <c r="A41" s="103">
        <v>9</v>
      </c>
      <c r="B41" s="113" t="s">
        <v>102</v>
      </c>
      <c r="C41" s="83">
        <v>500</v>
      </c>
      <c r="D41" s="83">
        <v>-455.4</v>
      </c>
      <c r="E41" s="83"/>
      <c r="F41" s="83">
        <f t="shared" si="0"/>
        <v>44.60000000000002</v>
      </c>
      <c r="G41" s="83"/>
      <c r="H41" s="83">
        <f t="shared" si="1"/>
        <v>-44.60000000000002</v>
      </c>
      <c r="I41" s="83"/>
      <c r="J41" s="67"/>
    </row>
    <row r="42" spans="1:10" ht="30">
      <c r="A42" s="103">
        <v>10</v>
      </c>
      <c r="B42" s="113" t="s">
        <v>65</v>
      </c>
      <c r="C42" s="83">
        <v>180</v>
      </c>
      <c r="D42" s="83">
        <v>-24.5</v>
      </c>
      <c r="E42" s="83"/>
      <c r="F42" s="83">
        <f t="shared" si="0"/>
        <v>155.5</v>
      </c>
      <c r="G42" s="83"/>
      <c r="H42" s="83">
        <f t="shared" si="1"/>
        <v>-155.5</v>
      </c>
      <c r="I42" s="83"/>
      <c r="J42" s="67"/>
    </row>
    <row r="43" spans="1:10" ht="18" customHeight="1">
      <c r="A43" s="103">
        <v>11</v>
      </c>
      <c r="B43" s="113" t="s">
        <v>103</v>
      </c>
      <c r="C43" s="83">
        <v>59.3</v>
      </c>
      <c r="D43" s="83">
        <v>5</v>
      </c>
      <c r="E43" s="83"/>
      <c r="F43" s="83">
        <f t="shared" si="0"/>
        <v>64.3</v>
      </c>
      <c r="G43" s="83">
        <v>59.3</v>
      </c>
      <c r="H43" s="83">
        <f t="shared" si="1"/>
        <v>-5</v>
      </c>
      <c r="I43" s="83">
        <f aca="true" t="shared" si="5" ref="I43:I62">G43*100/F43</f>
        <v>92.2239502332815</v>
      </c>
      <c r="J43" s="67"/>
    </row>
    <row r="44" spans="1:13" ht="18.75" customHeight="1">
      <c r="A44" s="62"/>
      <c r="B44" s="61" t="s">
        <v>104</v>
      </c>
      <c r="C44" s="77">
        <f>C45+C46+C47+C48+C49</f>
        <v>970.1999999999999</v>
      </c>
      <c r="D44" s="77">
        <f>D45+D46+D47+D48+D49</f>
        <v>32.8</v>
      </c>
      <c r="E44" s="77">
        <f>E45+E46+E47+E48+E49</f>
        <v>0</v>
      </c>
      <c r="F44" s="77">
        <f>C44+D44+E44</f>
        <v>1002.9999999999999</v>
      </c>
      <c r="G44" s="77">
        <f>G45+G46+G47+G48+G49</f>
        <v>796.4000000000001</v>
      </c>
      <c r="H44" s="77">
        <f t="shared" si="1"/>
        <v>-206.5999999999998</v>
      </c>
      <c r="I44" s="77">
        <f t="shared" si="5"/>
        <v>79.40179461615156</v>
      </c>
      <c r="J44" s="67"/>
      <c r="K44" s="82"/>
      <c r="L44" s="82"/>
      <c r="M44" s="82"/>
    </row>
    <row r="45" spans="1:13" ht="32.25" customHeight="1">
      <c r="A45" s="100">
        <v>1</v>
      </c>
      <c r="B45" s="99" t="s">
        <v>105</v>
      </c>
      <c r="C45" s="79">
        <v>515.4</v>
      </c>
      <c r="D45" s="79">
        <v>5</v>
      </c>
      <c r="E45" s="79"/>
      <c r="F45" s="79">
        <f aca="true" t="shared" si="6" ref="F45:F58">C45+D45+E45</f>
        <v>520.4</v>
      </c>
      <c r="G45" s="79">
        <v>503.3</v>
      </c>
      <c r="H45" s="79">
        <f t="shared" si="1"/>
        <v>-17.099999999999966</v>
      </c>
      <c r="I45" s="79">
        <f t="shared" si="5"/>
        <v>96.7140661029977</v>
      </c>
      <c r="J45" s="67"/>
      <c r="K45" s="82"/>
      <c r="L45" s="82"/>
      <c r="M45" s="82"/>
    </row>
    <row r="46" spans="1:13" ht="19.5" customHeight="1">
      <c r="A46" s="100">
        <v>2</v>
      </c>
      <c r="B46" s="99" t="s">
        <v>106</v>
      </c>
      <c r="C46" s="79">
        <v>65.4</v>
      </c>
      <c r="D46" s="79">
        <v>0.3</v>
      </c>
      <c r="E46" s="79"/>
      <c r="F46" s="79">
        <f t="shared" si="6"/>
        <v>65.7</v>
      </c>
      <c r="G46" s="79">
        <v>60.9</v>
      </c>
      <c r="H46" s="79">
        <f t="shared" si="1"/>
        <v>-4.800000000000004</v>
      </c>
      <c r="I46" s="79">
        <f t="shared" si="5"/>
        <v>92.69406392694063</v>
      </c>
      <c r="J46" s="67"/>
      <c r="K46" s="82"/>
      <c r="L46" s="82"/>
      <c r="M46" s="82"/>
    </row>
    <row r="47" spans="1:10" ht="18" customHeight="1">
      <c r="A47" s="100">
        <v>3</v>
      </c>
      <c r="B47" s="99" t="s">
        <v>107</v>
      </c>
      <c r="C47" s="79"/>
      <c r="D47" s="79">
        <v>35</v>
      </c>
      <c r="E47" s="79"/>
      <c r="F47" s="79">
        <f t="shared" si="6"/>
        <v>35</v>
      </c>
      <c r="G47" s="79"/>
      <c r="H47" s="79">
        <f t="shared" si="1"/>
        <v>-35</v>
      </c>
      <c r="I47" s="79"/>
      <c r="J47" s="67"/>
    </row>
    <row r="48" spans="1:10" ht="19.5" customHeight="1">
      <c r="A48" s="100">
        <v>4</v>
      </c>
      <c r="B48" s="99" t="s">
        <v>108</v>
      </c>
      <c r="C48" s="79">
        <v>245.4</v>
      </c>
      <c r="D48" s="79"/>
      <c r="E48" s="79"/>
      <c r="F48" s="79">
        <f t="shared" si="6"/>
        <v>245.4</v>
      </c>
      <c r="G48" s="79">
        <v>182.1</v>
      </c>
      <c r="H48" s="79">
        <f t="shared" si="1"/>
        <v>-63.30000000000001</v>
      </c>
      <c r="I48" s="79">
        <f t="shared" si="5"/>
        <v>74.20537897310513</v>
      </c>
      <c r="J48" s="67"/>
    </row>
    <row r="49" spans="1:10" ht="20.25" customHeight="1">
      <c r="A49" s="100">
        <v>5</v>
      </c>
      <c r="B49" s="99" t="s">
        <v>109</v>
      </c>
      <c r="C49" s="79">
        <v>144</v>
      </c>
      <c r="D49" s="79">
        <v>-7.5</v>
      </c>
      <c r="E49" s="79"/>
      <c r="F49" s="79">
        <f t="shared" si="6"/>
        <v>136.5</v>
      </c>
      <c r="G49" s="79">
        <v>50.1</v>
      </c>
      <c r="H49" s="79">
        <f t="shared" si="1"/>
        <v>-86.4</v>
      </c>
      <c r="I49" s="79">
        <f t="shared" si="5"/>
        <v>36.7032967032967</v>
      </c>
      <c r="J49" s="67"/>
    </row>
    <row r="50" spans="1:10" ht="18" customHeight="1">
      <c r="A50" s="87"/>
      <c r="B50" s="76" t="s">
        <v>110</v>
      </c>
      <c r="C50" s="77">
        <f>C51+C52+C53+C54</f>
        <v>1632.7</v>
      </c>
      <c r="D50" s="77">
        <f>D51+D52+D53+D54</f>
        <v>379.5</v>
      </c>
      <c r="E50" s="77">
        <f>E51+E52+E53+E54</f>
        <v>0</v>
      </c>
      <c r="F50" s="77">
        <f t="shared" si="6"/>
        <v>2012.2</v>
      </c>
      <c r="G50" s="77">
        <f>G51+G52+G53+G54</f>
        <v>1642.8</v>
      </c>
      <c r="H50" s="77">
        <f t="shared" si="1"/>
        <v>-369.4000000000001</v>
      </c>
      <c r="I50" s="77">
        <f t="shared" si="5"/>
        <v>81.64198389822086</v>
      </c>
      <c r="J50" s="67"/>
    </row>
    <row r="51" spans="1:10" ht="60.75" customHeight="1">
      <c r="A51" s="101" t="s">
        <v>3</v>
      </c>
      <c r="B51" s="99" t="s">
        <v>156</v>
      </c>
      <c r="C51" s="79">
        <v>1482.7</v>
      </c>
      <c r="D51" s="79">
        <v>8</v>
      </c>
      <c r="E51" s="79"/>
      <c r="F51" s="79">
        <f t="shared" si="6"/>
        <v>1490.7</v>
      </c>
      <c r="G51" s="79">
        <v>1312.1</v>
      </c>
      <c r="H51" s="79">
        <f t="shared" si="1"/>
        <v>-178.60000000000014</v>
      </c>
      <c r="I51" s="79">
        <f t="shared" si="5"/>
        <v>88.01905145233782</v>
      </c>
      <c r="J51" s="67"/>
    </row>
    <row r="52" spans="1:10" ht="24" customHeight="1">
      <c r="A52" s="101" t="s">
        <v>4</v>
      </c>
      <c r="B52" s="99" t="s">
        <v>111</v>
      </c>
      <c r="C52" s="79">
        <v>150</v>
      </c>
      <c r="D52" s="79">
        <v>281.6</v>
      </c>
      <c r="E52" s="79"/>
      <c r="F52" s="79">
        <f t="shared" si="6"/>
        <v>431.6</v>
      </c>
      <c r="G52" s="79">
        <v>252.2</v>
      </c>
      <c r="H52" s="79">
        <f t="shared" si="1"/>
        <v>-179.40000000000003</v>
      </c>
      <c r="I52" s="79">
        <f t="shared" si="5"/>
        <v>58.433734939759034</v>
      </c>
      <c r="J52" s="67"/>
    </row>
    <row r="53" spans="1:10" ht="23.25" customHeight="1">
      <c r="A53" s="101" t="s">
        <v>5</v>
      </c>
      <c r="B53" s="99" t="s">
        <v>112</v>
      </c>
      <c r="C53" s="79"/>
      <c r="D53" s="79">
        <v>71.5</v>
      </c>
      <c r="E53" s="79"/>
      <c r="F53" s="79">
        <f t="shared" si="6"/>
        <v>71.5</v>
      </c>
      <c r="G53" s="79">
        <v>66.8</v>
      </c>
      <c r="H53" s="79">
        <f t="shared" si="1"/>
        <v>-4.700000000000003</v>
      </c>
      <c r="I53" s="79">
        <f t="shared" si="5"/>
        <v>93.42657342657343</v>
      </c>
      <c r="J53" s="67"/>
    </row>
    <row r="54" spans="1:10" ht="30">
      <c r="A54" s="101" t="s">
        <v>114</v>
      </c>
      <c r="B54" s="99" t="s">
        <v>113</v>
      </c>
      <c r="C54" s="79"/>
      <c r="D54" s="79">
        <v>18.4</v>
      </c>
      <c r="E54" s="79"/>
      <c r="F54" s="79">
        <f t="shared" si="6"/>
        <v>18.4</v>
      </c>
      <c r="G54" s="79">
        <v>11.7</v>
      </c>
      <c r="H54" s="79">
        <f t="shared" si="1"/>
        <v>-6.699999999999999</v>
      </c>
      <c r="I54" s="79">
        <f t="shared" si="5"/>
        <v>63.58695652173913</v>
      </c>
      <c r="J54" s="67"/>
    </row>
    <row r="55" spans="1:10" ht="28.5" customHeight="1">
      <c r="A55" s="61"/>
      <c r="B55" s="60" t="s">
        <v>115</v>
      </c>
      <c r="C55" s="77">
        <f>C56+C64+C75</f>
        <v>1617.4</v>
      </c>
      <c r="D55" s="77">
        <f>D56+D64+D75</f>
        <v>533.9000000000001</v>
      </c>
      <c r="E55" s="77">
        <f>E56+E64+E75</f>
        <v>0</v>
      </c>
      <c r="F55" s="77">
        <f t="shared" si="6"/>
        <v>2151.3</v>
      </c>
      <c r="G55" s="77">
        <f>G56+G64+G75</f>
        <v>1725.1999999999998</v>
      </c>
      <c r="H55" s="77">
        <f t="shared" si="1"/>
        <v>-426.10000000000036</v>
      </c>
      <c r="I55" s="77">
        <f t="shared" si="5"/>
        <v>80.19337144982102</v>
      </c>
      <c r="J55" s="67"/>
    </row>
    <row r="56" spans="1:10" ht="33.75" customHeight="1">
      <c r="A56" s="110" t="s">
        <v>3</v>
      </c>
      <c r="B56" s="107" t="s">
        <v>121</v>
      </c>
      <c r="C56" s="111">
        <f>C57+C60+C61+C62</f>
        <v>837</v>
      </c>
      <c r="D56" s="111">
        <f>D57+D60+D61+D62</f>
        <v>473.20000000000005</v>
      </c>
      <c r="E56" s="111">
        <f>E57+E60+E61+E62</f>
        <v>0</v>
      </c>
      <c r="F56" s="111">
        <f t="shared" si="6"/>
        <v>1310.2</v>
      </c>
      <c r="G56" s="111">
        <f>G57+G60+G61+G62</f>
        <v>1030.3999999999999</v>
      </c>
      <c r="H56" s="111">
        <f t="shared" si="1"/>
        <v>-279.8000000000002</v>
      </c>
      <c r="I56" s="111">
        <f t="shared" si="5"/>
        <v>78.64448175851014</v>
      </c>
      <c r="J56" s="67"/>
    </row>
    <row r="57" spans="1:10" ht="31.5" customHeight="1">
      <c r="A57" s="115" t="s">
        <v>13</v>
      </c>
      <c r="B57" s="103" t="s">
        <v>157</v>
      </c>
      <c r="C57" s="83">
        <f>C58+C59</f>
        <v>106</v>
      </c>
      <c r="D57" s="83">
        <f>D58+D59</f>
        <v>43.2</v>
      </c>
      <c r="E57" s="83">
        <f>E58+E59</f>
        <v>0</v>
      </c>
      <c r="F57" s="83">
        <f t="shared" si="6"/>
        <v>149.2</v>
      </c>
      <c r="G57" s="83">
        <f>G58+G59</f>
        <v>119.60000000000001</v>
      </c>
      <c r="H57" s="83">
        <f t="shared" si="1"/>
        <v>-29.59999999999998</v>
      </c>
      <c r="I57" s="83">
        <f t="shared" si="5"/>
        <v>80.16085790884719</v>
      </c>
      <c r="J57" s="67"/>
    </row>
    <row r="58" spans="1:10" ht="20.25" customHeight="1">
      <c r="A58" s="105"/>
      <c r="B58" s="102" t="s">
        <v>119</v>
      </c>
      <c r="C58" s="86">
        <v>65</v>
      </c>
      <c r="D58" s="83">
        <v>30</v>
      </c>
      <c r="E58" s="83"/>
      <c r="F58" s="83">
        <f t="shared" si="6"/>
        <v>95</v>
      </c>
      <c r="G58" s="83">
        <v>70.4</v>
      </c>
      <c r="H58" s="83">
        <f t="shared" si="1"/>
        <v>-24.599999999999994</v>
      </c>
      <c r="I58" s="79">
        <f t="shared" si="5"/>
        <v>74.10526315789474</v>
      </c>
      <c r="J58" s="67"/>
    </row>
    <row r="59" spans="1:10" ht="20.25" customHeight="1">
      <c r="A59" s="105"/>
      <c r="B59" s="102" t="s">
        <v>120</v>
      </c>
      <c r="C59" s="86">
        <v>41</v>
      </c>
      <c r="D59" s="83">
        <v>13.2</v>
      </c>
      <c r="E59" s="83"/>
      <c r="F59" s="83">
        <f>C59+D59+E59</f>
        <v>54.2</v>
      </c>
      <c r="G59" s="83">
        <v>49.2</v>
      </c>
      <c r="H59" s="83">
        <f t="shared" si="1"/>
        <v>-5</v>
      </c>
      <c r="I59" s="79">
        <f t="shared" si="5"/>
        <v>90.77490774907749</v>
      </c>
      <c r="J59" s="67"/>
    </row>
    <row r="60" spans="1:10" ht="20.25" customHeight="1">
      <c r="A60" s="101" t="s">
        <v>14</v>
      </c>
      <c r="B60" s="103" t="s">
        <v>116</v>
      </c>
      <c r="C60" s="79">
        <v>66</v>
      </c>
      <c r="D60" s="79">
        <v>3</v>
      </c>
      <c r="E60" s="79"/>
      <c r="F60" s="83">
        <f aca="true" t="shared" si="7" ref="F60:F86">C60+D60+E60</f>
        <v>69</v>
      </c>
      <c r="G60" s="83">
        <v>2.8</v>
      </c>
      <c r="H60" s="79">
        <f t="shared" si="1"/>
        <v>-66.2</v>
      </c>
      <c r="I60" s="79">
        <f t="shared" si="5"/>
        <v>4.057971014492754</v>
      </c>
      <c r="J60" s="67"/>
    </row>
    <row r="61" spans="1:10" ht="20.25" customHeight="1">
      <c r="A61" s="101" t="s">
        <v>35</v>
      </c>
      <c r="B61" s="104" t="s">
        <v>117</v>
      </c>
      <c r="C61" s="79">
        <v>575</v>
      </c>
      <c r="D61" s="79">
        <v>212.4</v>
      </c>
      <c r="E61" s="79"/>
      <c r="F61" s="83">
        <f t="shared" si="7"/>
        <v>787.4</v>
      </c>
      <c r="G61" s="79">
        <v>754.9</v>
      </c>
      <c r="H61" s="79">
        <f t="shared" si="1"/>
        <v>-32.5</v>
      </c>
      <c r="I61" s="79">
        <f t="shared" si="5"/>
        <v>95.87249174498349</v>
      </c>
      <c r="J61" s="67"/>
    </row>
    <row r="62" spans="1:10" ht="18.75" customHeight="1">
      <c r="A62" s="101" t="s">
        <v>36</v>
      </c>
      <c r="B62" s="103" t="s">
        <v>118</v>
      </c>
      <c r="C62" s="79">
        <v>90</v>
      </c>
      <c r="D62" s="79">
        <v>214.6</v>
      </c>
      <c r="E62" s="79"/>
      <c r="F62" s="83">
        <f>C62+D62+E62</f>
        <v>304.6</v>
      </c>
      <c r="G62" s="79">
        <v>153.1</v>
      </c>
      <c r="H62" s="79">
        <f t="shared" si="1"/>
        <v>-151.50000000000003</v>
      </c>
      <c r="I62" s="79">
        <f t="shared" si="5"/>
        <v>50.262639527248844</v>
      </c>
      <c r="J62" s="67"/>
    </row>
    <row r="63" spans="1:10" ht="18.75" customHeight="1">
      <c r="A63" s="75">
        <v>1</v>
      </c>
      <c r="B63" s="75">
        <v>2</v>
      </c>
      <c r="C63" s="75">
        <v>3</v>
      </c>
      <c r="D63" s="75">
        <v>4</v>
      </c>
      <c r="E63" s="75">
        <v>5</v>
      </c>
      <c r="F63" s="75">
        <v>6</v>
      </c>
      <c r="G63" s="75">
        <v>7</v>
      </c>
      <c r="H63" s="75">
        <v>8</v>
      </c>
      <c r="I63" s="75">
        <v>9</v>
      </c>
      <c r="J63" s="67">
        <v>5</v>
      </c>
    </row>
    <row r="64" spans="1:10" ht="21.75" customHeight="1">
      <c r="A64" s="110" t="s">
        <v>4</v>
      </c>
      <c r="B64" s="112" t="s">
        <v>122</v>
      </c>
      <c r="C64" s="111">
        <f>C65+C73+C74</f>
        <v>700.4</v>
      </c>
      <c r="D64" s="111">
        <f>D65+D73+D74</f>
        <v>57.7</v>
      </c>
      <c r="E64" s="111">
        <f>E65+E73+E74</f>
        <v>0</v>
      </c>
      <c r="F64" s="111">
        <f t="shared" si="7"/>
        <v>758.1</v>
      </c>
      <c r="G64" s="111">
        <f>G65+G73+G74</f>
        <v>618</v>
      </c>
      <c r="H64" s="111">
        <f t="shared" si="1"/>
        <v>-140.10000000000002</v>
      </c>
      <c r="I64" s="111">
        <f aca="true" t="shared" si="8" ref="I64:I86">G64*100/F64</f>
        <v>81.5195884447962</v>
      </c>
      <c r="J64" s="67"/>
    </row>
    <row r="65" spans="1:10" ht="35.25" customHeight="1">
      <c r="A65" s="115" t="s">
        <v>15</v>
      </c>
      <c r="B65" s="103" t="s">
        <v>123</v>
      </c>
      <c r="C65" s="83">
        <f>C66+C67+C68+C69+C70+C71+C72</f>
        <v>624.4</v>
      </c>
      <c r="D65" s="83">
        <f>D66+D67+D68+D69+D70+D71+D72</f>
        <v>49.6</v>
      </c>
      <c r="E65" s="83">
        <f>E66+E67+E68+E69+E70+E71+E72</f>
        <v>0</v>
      </c>
      <c r="F65" s="83">
        <f t="shared" si="7"/>
        <v>674</v>
      </c>
      <c r="G65" s="83">
        <f>G66+G67+G68+G69+G70+G71+G72</f>
        <v>610</v>
      </c>
      <c r="H65" s="83">
        <f t="shared" si="1"/>
        <v>-64</v>
      </c>
      <c r="I65" s="83">
        <f t="shared" si="8"/>
        <v>90.50445103857567</v>
      </c>
      <c r="J65" s="67"/>
    </row>
    <row r="66" spans="1:10" ht="30">
      <c r="A66" s="101"/>
      <c r="B66" s="80" t="s">
        <v>154</v>
      </c>
      <c r="C66" s="83">
        <v>86.5</v>
      </c>
      <c r="D66" s="83">
        <v>7</v>
      </c>
      <c r="E66" s="83"/>
      <c r="F66" s="83">
        <f t="shared" si="7"/>
        <v>93.5</v>
      </c>
      <c r="G66" s="83">
        <v>85.4</v>
      </c>
      <c r="H66" s="83">
        <f t="shared" si="1"/>
        <v>-8.099999999999994</v>
      </c>
      <c r="I66" s="83">
        <f t="shared" si="8"/>
        <v>91.33689839572193</v>
      </c>
      <c r="J66" s="67"/>
    </row>
    <row r="67" spans="1:10" ht="30" customHeight="1">
      <c r="A67" s="101"/>
      <c r="B67" s="80" t="s">
        <v>124</v>
      </c>
      <c r="C67" s="79">
        <v>121.2</v>
      </c>
      <c r="D67" s="79"/>
      <c r="E67" s="79"/>
      <c r="F67" s="83">
        <f t="shared" si="7"/>
        <v>121.2</v>
      </c>
      <c r="G67" s="79">
        <v>109.5</v>
      </c>
      <c r="H67" s="79">
        <f t="shared" si="1"/>
        <v>-11.700000000000003</v>
      </c>
      <c r="I67" s="79">
        <f t="shared" si="8"/>
        <v>90.34653465346534</v>
      </c>
      <c r="J67" s="67"/>
    </row>
    <row r="68" spans="1:10" ht="30.75" customHeight="1">
      <c r="A68" s="101"/>
      <c r="B68" s="80" t="s">
        <v>125</v>
      </c>
      <c r="C68" s="79">
        <v>93.2</v>
      </c>
      <c r="D68" s="79">
        <v>8.8</v>
      </c>
      <c r="E68" s="79"/>
      <c r="F68" s="83">
        <f t="shared" si="7"/>
        <v>102</v>
      </c>
      <c r="G68" s="79">
        <v>96.4</v>
      </c>
      <c r="H68" s="79">
        <f t="shared" si="1"/>
        <v>-5.599999999999994</v>
      </c>
      <c r="I68" s="79">
        <f t="shared" si="8"/>
        <v>94.50980392156863</v>
      </c>
      <c r="J68" s="67"/>
    </row>
    <row r="69" spans="1:10" ht="20.25" customHeight="1">
      <c r="A69" s="101"/>
      <c r="B69" s="80" t="s">
        <v>126</v>
      </c>
      <c r="C69" s="79">
        <v>183.2</v>
      </c>
      <c r="D69" s="79">
        <v>27.8</v>
      </c>
      <c r="E69" s="79"/>
      <c r="F69" s="83">
        <f t="shared" si="7"/>
        <v>211</v>
      </c>
      <c r="G69" s="79">
        <v>188.1</v>
      </c>
      <c r="H69" s="79">
        <f t="shared" si="1"/>
        <v>-22.900000000000006</v>
      </c>
      <c r="I69" s="79">
        <f t="shared" si="8"/>
        <v>89.14691943127963</v>
      </c>
      <c r="J69" s="67"/>
    </row>
    <row r="70" spans="1:10" ht="20.25" customHeight="1">
      <c r="A70" s="101"/>
      <c r="B70" s="80" t="s">
        <v>127</v>
      </c>
      <c r="C70" s="79">
        <v>34.4</v>
      </c>
      <c r="D70" s="79">
        <v>4.7</v>
      </c>
      <c r="E70" s="79"/>
      <c r="F70" s="83">
        <f t="shared" si="7"/>
        <v>39.1</v>
      </c>
      <c r="G70" s="79">
        <v>31.8</v>
      </c>
      <c r="H70" s="79">
        <f t="shared" si="1"/>
        <v>-7.300000000000001</v>
      </c>
      <c r="I70" s="79">
        <f t="shared" si="8"/>
        <v>81.32992327365729</v>
      </c>
      <c r="J70" s="67"/>
    </row>
    <row r="71" spans="1:10" s="84" customFormat="1" ht="20.25" customHeight="1">
      <c r="A71" s="101"/>
      <c r="B71" s="80" t="s">
        <v>128</v>
      </c>
      <c r="C71" s="79">
        <v>105.9</v>
      </c>
      <c r="D71" s="79">
        <v>1.3</v>
      </c>
      <c r="E71" s="79"/>
      <c r="F71" s="83">
        <f t="shared" si="7"/>
        <v>107.2</v>
      </c>
      <c r="G71" s="79">
        <v>98.8</v>
      </c>
      <c r="H71" s="79">
        <f t="shared" si="1"/>
        <v>-8.400000000000006</v>
      </c>
      <c r="I71" s="79">
        <f t="shared" si="8"/>
        <v>92.16417910447761</v>
      </c>
      <c r="J71" s="67"/>
    </row>
    <row r="72" spans="1:10" s="84" customFormat="1" ht="31.5" customHeight="1">
      <c r="A72" s="101"/>
      <c r="B72" s="80" t="s">
        <v>129</v>
      </c>
      <c r="C72" s="79"/>
      <c r="D72" s="79"/>
      <c r="E72" s="79"/>
      <c r="F72" s="83">
        <f t="shared" si="7"/>
        <v>0</v>
      </c>
      <c r="G72" s="79"/>
      <c r="H72" s="79">
        <f t="shared" si="1"/>
        <v>0</v>
      </c>
      <c r="I72" s="79"/>
      <c r="J72" s="67"/>
    </row>
    <row r="73" spans="1:10" s="84" customFormat="1" ht="18.75" customHeight="1">
      <c r="A73" s="101" t="s">
        <v>16</v>
      </c>
      <c r="B73" s="80" t="s">
        <v>130</v>
      </c>
      <c r="C73" s="79">
        <v>76</v>
      </c>
      <c r="D73" s="79">
        <v>-22</v>
      </c>
      <c r="E73" s="79"/>
      <c r="F73" s="83">
        <f t="shared" si="7"/>
        <v>54</v>
      </c>
      <c r="G73" s="79">
        <v>8</v>
      </c>
      <c r="H73" s="79">
        <f t="shared" si="1"/>
        <v>-46</v>
      </c>
      <c r="I73" s="79">
        <f>G73*100/F73</f>
        <v>14.814814814814815</v>
      </c>
      <c r="J73" s="67"/>
    </row>
    <row r="74" spans="1:10" s="84" customFormat="1" ht="21" customHeight="1">
      <c r="A74" s="101" t="s">
        <v>61</v>
      </c>
      <c r="B74" s="80" t="s">
        <v>132</v>
      </c>
      <c r="C74" s="79"/>
      <c r="D74" s="79">
        <v>30.1</v>
      </c>
      <c r="E74" s="79"/>
      <c r="F74" s="83">
        <f t="shared" si="7"/>
        <v>30.1</v>
      </c>
      <c r="G74" s="83"/>
      <c r="H74" s="79">
        <f t="shared" si="1"/>
        <v>-30.1</v>
      </c>
      <c r="I74" s="79"/>
      <c r="J74" s="67"/>
    </row>
    <row r="75" spans="1:10" s="84" customFormat="1" ht="48" customHeight="1">
      <c r="A75" s="110" t="s">
        <v>5</v>
      </c>
      <c r="B75" s="112" t="s">
        <v>131</v>
      </c>
      <c r="C75" s="109">
        <v>80</v>
      </c>
      <c r="D75" s="109">
        <v>3</v>
      </c>
      <c r="E75" s="109"/>
      <c r="F75" s="109">
        <f t="shared" si="7"/>
        <v>83</v>
      </c>
      <c r="G75" s="109">
        <v>76.8</v>
      </c>
      <c r="H75" s="109">
        <f t="shared" si="1"/>
        <v>-6.200000000000003</v>
      </c>
      <c r="I75" s="109">
        <f t="shared" si="8"/>
        <v>92.53012048192771</v>
      </c>
      <c r="J75" s="67"/>
    </row>
    <row r="76" spans="1:14" s="84" customFormat="1" ht="33.75" customHeight="1">
      <c r="A76" s="61"/>
      <c r="B76" s="60" t="s">
        <v>133</v>
      </c>
      <c r="C76" s="77">
        <f>C77+C78+C79+C80+C84+C85</f>
        <v>1373.2</v>
      </c>
      <c r="D76" s="77">
        <f>D77+D78+D79+D80+D84+D85</f>
        <v>654.2</v>
      </c>
      <c r="E76" s="77">
        <f>E77+E78+E79+E80+E84+E85</f>
        <v>29</v>
      </c>
      <c r="F76" s="118">
        <f t="shared" si="7"/>
        <v>2056.4</v>
      </c>
      <c r="G76" s="77">
        <f>G77+G78+G79+G80+G84+G85</f>
        <v>1399.5</v>
      </c>
      <c r="H76" s="77">
        <f t="shared" si="1"/>
        <v>-656.9000000000001</v>
      </c>
      <c r="I76" s="77">
        <f t="shared" si="8"/>
        <v>68.05582571484146</v>
      </c>
      <c r="J76" s="67"/>
      <c r="K76" s="85"/>
      <c r="L76" s="85"/>
      <c r="M76" s="85"/>
      <c r="N76" s="85"/>
    </row>
    <row r="77" spans="1:10" s="84" customFormat="1" ht="60">
      <c r="A77" s="100">
        <v>1</v>
      </c>
      <c r="B77" s="99" t="s">
        <v>155</v>
      </c>
      <c r="C77" s="81">
        <v>92.5</v>
      </c>
      <c r="D77" s="81">
        <v>7.7</v>
      </c>
      <c r="E77" s="81"/>
      <c r="F77" s="78">
        <f t="shared" si="7"/>
        <v>100.2</v>
      </c>
      <c r="G77" s="81">
        <v>84.4</v>
      </c>
      <c r="H77" s="78">
        <f t="shared" si="1"/>
        <v>-15.799999999999997</v>
      </c>
      <c r="I77" s="78">
        <f t="shared" si="8"/>
        <v>84.2315369261477</v>
      </c>
      <c r="J77" s="67"/>
    </row>
    <row r="78" spans="1:10" s="84" customFormat="1" ht="20.25" customHeight="1">
      <c r="A78" s="100">
        <v>2</v>
      </c>
      <c r="B78" s="99" t="s">
        <v>134</v>
      </c>
      <c r="C78" s="81">
        <v>358.7</v>
      </c>
      <c r="D78" s="81">
        <v>114.1</v>
      </c>
      <c r="E78" s="81"/>
      <c r="F78" s="81">
        <f t="shared" si="7"/>
        <v>472.79999999999995</v>
      </c>
      <c r="G78" s="81">
        <v>267</v>
      </c>
      <c r="H78" s="78">
        <f t="shared" si="1"/>
        <v>-205.79999999999995</v>
      </c>
      <c r="I78" s="78">
        <f t="shared" si="8"/>
        <v>56.47208121827412</v>
      </c>
      <c r="J78" s="67"/>
    </row>
    <row r="79" spans="1:10" s="84" customFormat="1" ht="20.25" customHeight="1">
      <c r="A79" s="100">
        <v>3</v>
      </c>
      <c r="B79" s="99" t="s">
        <v>160</v>
      </c>
      <c r="C79" s="81"/>
      <c r="D79" s="81"/>
      <c r="E79" s="81"/>
      <c r="F79" s="81">
        <f>C79+D79+E79</f>
        <v>0</v>
      </c>
      <c r="G79" s="81"/>
      <c r="H79" s="78">
        <f>G79-F79</f>
        <v>0</v>
      </c>
      <c r="I79" s="78"/>
      <c r="J79" s="67"/>
    </row>
    <row r="80" spans="1:10" s="84" customFormat="1" ht="20.25" customHeight="1">
      <c r="A80" s="100">
        <v>4</v>
      </c>
      <c r="B80" s="106" t="s">
        <v>135</v>
      </c>
      <c r="C80" s="114">
        <f>C81+C82+C83</f>
        <v>482.09999999999997</v>
      </c>
      <c r="D80" s="114">
        <f>D81+D82+D83</f>
        <v>54.6</v>
      </c>
      <c r="E80" s="114">
        <f>E81+E82+E83</f>
        <v>29</v>
      </c>
      <c r="F80" s="114">
        <f t="shared" si="7"/>
        <v>565.6999999999999</v>
      </c>
      <c r="G80" s="114">
        <f>G81+G82+G83</f>
        <v>418.1</v>
      </c>
      <c r="H80" s="114">
        <f t="shared" si="1"/>
        <v>-147.5999999999999</v>
      </c>
      <c r="I80" s="114">
        <f t="shared" si="8"/>
        <v>73.9084320311119</v>
      </c>
      <c r="J80" s="67"/>
    </row>
    <row r="81" spans="1:10" ht="20.25" customHeight="1">
      <c r="A81" s="100"/>
      <c r="B81" s="106" t="s">
        <v>152</v>
      </c>
      <c r="C81" s="79">
        <v>60.4</v>
      </c>
      <c r="D81" s="79">
        <v>4.5</v>
      </c>
      <c r="E81" s="79"/>
      <c r="F81" s="79">
        <f t="shared" si="7"/>
        <v>64.9</v>
      </c>
      <c r="G81" s="83">
        <v>55.4</v>
      </c>
      <c r="H81" s="79">
        <f t="shared" si="1"/>
        <v>-9.500000000000007</v>
      </c>
      <c r="I81" s="79">
        <f t="shared" si="8"/>
        <v>85.36209553158704</v>
      </c>
      <c r="J81" s="67"/>
    </row>
    <row r="82" spans="1:10" ht="20.25" customHeight="1">
      <c r="A82" s="100"/>
      <c r="B82" s="106" t="s">
        <v>153</v>
      </c>
      <c r="C82" s="79"/>
      <c r="D82" s="79"/>
      <c r="E82" s="79">
        <v>29</v>
      </c>
      <c r="F82" s="79">
        <f t="shared" si="7"/>
        <v>29</v>
      </c>
      <c r="G82" s="79">
        <v>29</v>
      </c>
      <c r="H82" s="79">
        <f t="shared" si="1"/>
        <v>0</v>
      </c>
      <c r="I82" s="79">
        <f t="shared" si="8"/>
        <v>100</v>
      </c>
      <c r="J82" s="88"/>
    </row>
    <row r="83" spans="1:10" ht="20.25" customHeight="1">
      <c r="A83" s="100"/>
      <c r="B83" s="106" t="s">
        <v>158</v>
      </c>
      <c r="C83" s="79">
        <v>421.7</v>
      </c>
      <c r="D83" s="79">
        <v>50.1</v>
      </c>
      <c r="E83" s="79"/>
      <c r="F83" s="79">
        <f>C83+D83+E83</f>
        <v>471.8</v>
      </c>
      <c r="G83" s="79">
        <v>333.7</v>
      </c>
      <c r="H83" s="79">
        <f>G83-F83</f>
        <v>-138.10000000000002</v>
      </c>
      <c r="I83" s="79">
        <f>G83*100/F83</f>
        <v>70.72912250953794</v>
      </c>
      <c r="J83" s="88"/>
    </row>
    <row r="84" spans="1:10" ht="20.25" customHeight="1">
      <c r="A84" s="100">
        <v>5</v>
      </c>
      <c r="B84" s="106" t="s">
        <v>136</v>
      </c>
      <c r="C84" s="78">
        <v>400</v>
      </c>
      <c r="D84" s="78">
        <v>127.8</v>
      </c>
      <c r="E84" s="78"/>
      <c r="F84" s="78">
        <f t="shared" si="7"/>
        <v>527.8</v>
      </c>
      <c r="G84" s="78">
        <v>478.7</v>
      </c>
      <c r="H84" s="78">
        <f>G84-F84</f>
        <v>-49.099999999999966</v>
      </c>
      <c r="I84" s="78">
        <f>G84*100/F84</f>
        <v>90.69723380068208</v>
      </c>
      <c r="J84" s="88"/>
    </row>
    <row r="85" spans="1:10" ht="20.25" customHeight="1">
      <c r="A85" s="100">
        <v>6</v>
      </c>
      <c r="B85" s="106" t="s">
        <v>164</v>
      </c>
      <c r="C85" s="78">
        <v>39.9</v>
      </c>
      <c r="D85" s="78">
        <v>350</v>
      </c>
      <c r="E85" s="78"/>
      <c r="F85" s="78">
        <f>C85+D85+E85</f>
        <v>389.9</v>
      </c>
      <c r="G85" s="78">
        <v>151.3</v>
      </c>
      <c r="H85" s="78">
        <f>G85-F85</f>
        <v>-238.59999999999997</v>
      </c>
      <c r="I85" s="78">
        <f>G85*100/F85</f>
        <v>38.80482174916646</v>
      </c>
      <c r="J85" s="88"/>
    </row>
    <row r="86" spans="1:10" ht="22.5" customHeight="1">
      <c r="A86" s="89"/>
      <c r="B86" s="90" t="s">
        <v>64</v>
      </c>
      <c r="C86" s="91">
        <f>C6+C13+C44+C50+C55+C76</f>
        <v>11138.9</v>
      </c>
      <c r="D86" s="91">
        <f>D6+D13+D44+D50+D55+D76</f>
        <v>12168.9</v>
      </c>
      <c r="E86" s="91">
        <f>E6+E13+E44+E50+E55+E76</f>
        <v>0</v>
      </c>
      <c r="F86" s="91">
        <f t="shared" si="7"/>
        <v>23307.8</v>
      </c>
      <c r="G86" s="91">
        <f>G6+G13+G44+G50+G55+G76</f>
        <v>13496.5</v>
      </c>
      <c r="H86" s="91">
        <f>G86-F86</f>
        <v>-9811.3</v>
      </c>
      <c r="I86" s="91">
        <f t="shared" si="8"/>
        <v>57.90550802735565</v>
      </c>
      <c r="J86" s="92"/>
    </row>
    <row r="87" spans="1:10" s="95" customFormat="1" ht="15" customHeight="1">
      <c r="A87" s="93"/>
      <c r="B87" s="93"/>
      <c r="C87" s="93"/>
      <c r="D87" s="93"/>
      <c r="E87" s="93"/>
      <c r="F87" s="93"/>
      <c r="G87" s="93"/>
      <c r="H87" s="93"/>
      <c r="I87" s="93"/>
      <c r="J87" s="94"/>
    </row>
    <row r="88" spans="1:10" s="95" customFormat="1" ht="15" customHeight="1">
      <c r="A88" s="93"/>
      <c r="B88" s="93"/>
      <c r="C88" s="93"/>
      <c r="D88" s="93"/>
      <c r="E88" s="93"/>
      <c r="F88" s="93"/>
      <c r="G88" s="93"/>
      <c r="H88" s="93"/>
      <c r="I88" s="93"/>
      <c r="J88" s="94"/>
    </row>
    <row r="89" spans="1:10" s="95" customFormat="1" ht="15" customHeight="1">
      <c r="A89" s="93"/>
      <c r="B89" s="93"/>
      <c r="C89" s="93"/>
      <c r="D89" s="93"/>
      <c r="E89" s="93"/>
      <c r="F89" s="93"/>
      <c r="G89" s="93"/>
      <c r="H89" s="93"/>
      <c r="I89" s="93"/>
      <c r="J89" s="94"/>
    </row>
    <row r="90" ht="11.25" customHeight="1">
      <c r="A90" s="96"/>
    </row>
    <row r="91" spans="1:13" s="84" customFormat="1" ht="18" customHeight="1">
      <c r="A91" s="68"/>
      <c r="B91" s="129" t="s">
        <v>84</v>
      </c>
      <c r="C91" s="129"/>
      <c r="D91" s="129"/>
      <c r="E91" s="129"/>
      <c r="F91" s="129"/>
      <c r="G91" s="129"/>
      <c r="H91" s="129"/>
      <c r="I91" s="129"/>
      <c r="K91" s="68"/>
      <c r="L91" s="68"/>
      <c r="M91" s="68"/>
    </row>
  </sheetData>
  <sheetProtection/>
  <mergeCells count="9">
    <mergeCell ref="B91:I91"/>
    <mergeCell ref="A1:I1"/>
    <mergeCell ref="A3:A4"/>
    <mergeCell ref="B3:B4"/>
    <mergeCell ref="C3:C4"/>
    <mergeCell ref="D3:E3"/>
    <mergeCell ref="F3:F4"/>
    <mergeCell ref="G3:G4"/>
    <mergeCell ref="H3:I3"/>
  </mergeCells>
  <printOptions/>
  <pageMargins left="0.16" right="0.17" top="0.35" bottom="0.16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Ketevan Sopromadze</cp:lastModifiedBy>
  <cp:lastPrinted>2021-07-07T07:09:04Z</cp:lastPrinted>
  <dcterms:created xsi:type="dcterms:W3CDTF">2007-08-08T01:18:36Z</dcterms:created>
  <dcterms:modified xsi:type="dcterms:W3CDTF">2021-07-09T11:04:27Z</dcterms:modified>
  <cp:category/>
  <cp:version/>
  <cp:contentType/>
  <cp:contentStatus/>
</cp:coreProperties>
</file>