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5195" windowHeight="7305" activeTab="1"/>
  </bookViews>
  <sheets>
    <sheet name="A.(6თვე)" sheetId="1" r:id="rId1"/>
    <sheet name="B.(6თვე)" sheetId="2" r:id="rId2"/>
  </sheets>
  <definedNames/>
  <calcPr fullCalcOnLoad="1"/>
</workbook>
</file>

<file path=xl/sharedStrings.xml><?xml version="1.0" encoding="utf-8"?>
<sst xmlns="http://schemas.openxmlformats.org/spreadsheetml/2006/main" count="181" uniqueCount="165">
  <si>
    <t>#</t>
  </si>
  <si>
    <t>.+/-H</t>
  </si>
  <si>
    <t>%</t>
  </si>
  <si>
    <t>1</t>
  </si>
  <si>
    <t>2</t>
  </si>
  <si>
    <t>3</t>
  </si>
  <si>
    <t>sxva Semosavlebi</t>
  </si>
  <si>
    <t>saqonlisa da momsaxurebis realizacia</t>
  </si>
  <si>
    <t xml:space="preserve">jarimebi, sanqciebi da sauravebi </t>
  </si>
  <si>
    <t>sul Semosulobebi</t>
  </si>
  <si>
    <t>I. Semosavlebi</t>
  </si>
  <si>
    <t>1.1</t>
  </si>
  <si>
    <t>1.2</t>
  </si>
  <si>
    <t>2.1</t>
  </si>
  <si>
    <t>2.2</t>
  </si>
  <si>
    <t>b) dividendebi</t>
  </si>
  <si>
    <t>g) renta</t>
  </si>
  <si>
    <t>3.2</t>
  </si>
  <si>
    <t>ბ) arasabazro wesiT gayiduli saqoneli da momsaxureba</t>
  </si>
  <si>
    <t>3.3</t>
  </si>
  <si>
    <t>3.4</t>
  </si>
  <si>
    <t>II. arafinansuri aqtivebis kleba</t>
  </si>
  <si>
    <t>arawarmoebuli aqtivebi (miwa)</t>
  </si>
  <si>
    <t>III. finansuri aqtivebis kleba (saSinao)</t>
  </si>
  <si>
    <t>IV. valdebulebebis zrda (saSinao)</t>
  </si>
  <si>
    <t>naSTi</t>
  </si>
  <si>
    <r>
      <t xml:space="preserve">maT Soris:   </t>
    </r>
    <r>
      <rPr>
        <b/>
        <sz val="10"/>
        <rFont val="AcadNusx"/>
        <family val="0"/>
      </rPr>
      <t xml:space="preserve">                                   a) saqarTvelos sawarmoTa qonebaze (garda miwisa)        </t>
    </r>
  </si>
  <si>
    <r>
      <t xml:space="preserve">maT Soris:             </t>
    </r>
    <r>
      <rPr>
        <b/>
        <sz val="10"/>
        <rFont val="AcadNusx"/>
        <family val="0"/>
      </rPr>
      <t xml:space="preserve">                           a) procentebi</t>
    </r>
  </si>
  <si>
    <t>3.1</t>
  </si>
  <si>
    <r>
      <t xml:space="preserve">maT Soris:   </t>
    </r>
    <r>
      <rPr>
        <b/>
        <sz val="12"/>
        <rFont val="AcadNusx"/>
        <family val="0"/>
      </rPr>
      <t xml:space="preserve">                                                                                              gadasaxadebi</t>
    </r>
  </si>
  <si>
    <r>
      <t xml:space="preserve">aqedan: </t>
    </r>
    <r>
      <rPr>
        <b/>
        <sz val="11"/>
        <rFont val="AcadNusx"/>
        <family val="0"/>
      </rPr>
      <t>qonebis gadasaxadi</t>
    </r>
  </si>
  <si>
    <r>
      <t>aqedan:</t>
    </r>
    <r>
      <rPr>
        <b/>
        <sz val="11"/>
        <rFont val="AcadNusx"/>
        <family val="0"/>
      </rPr>
      <t xml:space="preserve">                                         Semosavlebi sakuTrebidan</t>
    </r>
  </si>
  <si>
    <t>1.3</t>
  </si>
  <si>
    <t>1.4</t>
  </si>
  <si>
    <t>b) ucxour sawarmoTa qonebaze (garda miwisa)</t>
  </si>
  <si>
    <t>g) fizikur pirTa qonebaze (garda miwisa)</t>
  </si>
  <si>
    <t xml:space="preserve">d) sasoflo-sameurneo daniSnulebis miwaze                               </t>
  </si>
  <si>
    <t xml:space="preserve">e) arasasoflo-sameurneo daniSnulebis miwaze                               </t>
  </si>
  <si>
    <t>v) sxva gadasaxadebi qonebaze</t>
  </si>
  <si>
    <t xml:space="preserve">aqedan:                                          g.a) mosakrebeli bunebrivi resursebiT sargeblobisaTvis                     </t>
  </si>
  <si>
    <t>g.b) Semosavali miwis ijaridan da marTvaSi (uzurfruqti, qiravnoba da sxva) gadacemidan</t>
  </si>
  <si>
    <r>
      <t>.</t>
    </r>
    <r>
      <rPr>
        <sz val="10"/>
        <rFont val="AcadNusx"/>
        <family val="0"/>
      </rPr>
      <t>g.g) sxva araklasificirebuli renta</t>
    </r>
  </si>
  <si>
    <r>
      <t xml:space="preserve">   </t>
    </r>
    <r>
      <rPr>
        <sz val="10"/>
        <rFont val="AcadNusx"/>
        <family val="0"/>
      </rPr>
      <t xml:space="preserve">aqedan: </t>
    </r>
    <r>
      <rPr>
        <b/>
        <sz val="10"/>
        <rFont val="AcadNusx"/>
        <family val="0"/>
      </rPr>
      <t xml:space="preserve">                                       a) administraciuli mosakreblebi da gadasaxdelebi</t>
    </r>
  </si>
  <si>
    <t>a.a) saerTo-saxelmwifoebrivi salicenzio mosakrebeli</t>
  </si>
  <si>
    <r>
      <t>.</t>
    </r>
    <r>
      <rPr>
        <sz val="10"/>
        <rFont val="AcadNusx"/>
        <family val="0"/>
      </rPr>
      <t>a.b) sanebarTvo mosakrebeli</t>
    </r>
  </si>
  <si>
    <r>
      <t>.</t>
    </r>
    <r>
      <rPr>
        <sz val="10"/>
        <rFont val="AcadNusx"/>
        <family val="0"/>
      </rPr>
      <t>a.g) saxelmwifo baJi</t>
    </r>
  </si>
  <si>
    <r>
      <t>.</t>
    </r>
    <r>
      <rPr>
        <sz val="10"/>
        <rFont val="AcadNusx"/>
        <family val="0"/>
      </rPr>
      <t xml:space="preserve">a.d) sajaro informaciis aslis gadaRebis mosakrebeli  </t>
    </r>
  </si>
  <si>
    <r>
      <t>.</t>
    </r>
    <r>
      <rPr>
        <sz val="10"/>
        <rFont val="AcadNusx"/>
        <family val="0"/>
      </rPr>
      <t>a.e) satendero mosakrebeli</t>
    </r>
  </si>
  <si>
    <r>
      <t>.</t>
    </r>
    <r>
      <rPr>
        <sz val="10"/>
        <rFont val="AcadNusx"/>
        <family val="0"/>
      </rPr>
      <t>a.v)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samxedro savaldebulo samsaxuris gadavadebis mosakrebeli</t>
    </r>
  </si>
  <si>
    <r>
      <t>.</t>
    </r>
    <r>
      <rPr>
        <sz val="10"/>
        <rFont val="AcadNusx"/>
        <family val="0"/>
      </rPr>
      <t>a.z) saTamaSo biznesis mosakrebeli</t>
    </r>
  </si>
  <si>
    <r>
      <t>.</t>
    </r>
    <r>
      <rPr>
        <sz val="10"/>
        <rFont val="AcadNusx"/>
        <family val="0"/>
      </rPr>
      <t>a.T) kulturuli memkvidreobis sareabilitacio arialis infrastruqturis adgilobrivi mosakrebeli</t>
    </r>
  </si>
  <si>
    <r>
      <t>.</t>
    </r>
    <r>
      <rPr>
        <sz val="10"/>
        <rFont val="AcadNusx"/>
        <family val="0"/>
      </rPr>
      <t xml:space="preserve">a.i) adgilobrivi mosakrebeli specialuri (zonaluri) SeTanxmebis gacemisaTvis </t>
    </r>
  </si>
  <si>
    <r>
      <t>.</t>
    </r>
    <r>
      <rPr>
        <sz val="10"/>
        <rFont val="AcadNusx"/>
        <family val="0"/>
      </rPr>
      <t xml:space="preserve">a.k) adgilobrivi mosakrebeli dasaxlebuli teritoriis dasufTavebisaTvis </t>
    </r>
  </si>
  <si>
    <r>
      <t>.</t>
    </r>
    <r>
      <rPr>
        <sz val="10"/>
        <rFont val="AcadNusx"/>
        <family val="0"/>
      </rPr>
      <t>a.l) sxva araklasificirebuli mosakrebeli</t>
    </r>
  </si>
  <si>
    <r>
      <rPr>
        <sz val="10"/>
        <rFont val="AcadNusx"/>
        <family val="0"/>
      </rPr>
      <t xml:space="preserve">maT Soris:  </t>
    </r>
    <r>
      <rPr>
        <b/>
        <sz val="10"/>
        <rFont val="AcadNusx"/>
        <family val="0"/>
      </rPr>
      <t xml:space="preserve">                                           ZiriTadi aqtivebi</t>
    </r>
  </si>
  <si>
    <r>
      <rPr>
        <b/>
        <u val="single"/>
        <sz val="13"/>
        <rFont val="Times New Roman"/>
        <family val="1"/>
      </rPr>
      <t>A</t>
    </r>
    <r>
      <rPr>
        <b/>
        <u val="single"/>
        <sz val="13"/>
        <rFont val="AcadNusx"/>
        <family val="0"/>
      </rPr>
      <t>. Semosulobebi</t>
    </r>
  </si>
  <si>
    <t>maT Soris:                                                       b.a) Semosavlebi saqonlis realizaciidan</t>
  </si>
  <si>
    <t>b.b) Semosavlebi momsaxurebis gawevidan</t>
  </si>
  <si>
    <t>2.3</t>
  </si>
  <si>
    <t>ათ. ლარებში</t>
  </si>
  <si>
    <t xml:space="preserve"> B. ბიუჯეტის გადასახდელები</t>
  </si>
  <si>
    <t>სულ ჯამი</t>
  </si>
  <si>
    <t>საქართველოს რეგიონებში განსახორციელებელი პროექტების თანადაფინანსება</t>
  </si>
  <si>
    <t>damatebiTi Rirebulebis gadasaxadi</t>
  </si>
  <si>
    <t xml:space="preserve"> grantebi                                     </t>
  </si>
  <si>
    <t>შემოსულობების დასახელება</t>
  </si>
  <si>
    <t>დამტკიცებული გეგმა</t>
  </si>
  <si>
    <t>ცვლილებები</t>
  </si>
  <si>
    <t>დაზუსტებული გეგმა</t>
  </si>
  <si>
    <t>საკასო შესრულება</t>
  </si>
  <si>
    <t>შედეგი</t>
  </si>
  <si>
    <t>saxelmwifo biujetidan gamoyofili transferi</t>
  </si>
  <si>
    <t>N</t>
  </si>
  <si>
    <t>ხარჯების დასახელება</t>
  </si>
  <si>
    <t>დამტკიც. გეგმა</t>
  </si>
  <si>
    <t>დაზუსტ. გეგმა</t>
  </si>
  <si>
    <t>დადგ.</t>
  </si>
  <si>
    <t>რეზერ.</t>
  </si>
  <si>
    <t>.+/-</t>
  </si>
  <si>
    <t>სარეზერვო ფონდი</t>
  </si>
  <si>
    <r>
      <rPr>
        <sz val="10"/>
        <rFont val="AcadNusx"/>
        <family val="0"/>
      </rPr>
      <t xml:space="preserve">maT Soris: </t>
    </r>
    <r>
      <rPr>
        <b/>
        <sz val="10"/>
        <rFont val="AcadNusx"/>
        <family val="0"/>
      </rPr>
      <t xml:space="preserve">                                        a) miznobrivi transferi delegirebuli uflebamosilebis gansaxorcieleblad</t>
    </r>
  </si>
  <si>
    <t>I. მმართველობა და საერთო დანიშნულების ხარჯები</t>
  </si>
  <si>
    <t xml:space="preserve"> წინა წლებში წარმოქმნილი ვალდებულებების დაფარვა და სასამართლოს გადაწყვეტილებების აღსრულების ფინანსური უზრუნველყოფა                        </t>
  </si>
  <si>
    <t>მუნიციპალიტეტის ვალდებულებების მომსახურება და დაფარვა</t>
  </si>
  <si>
    <t>ქალაქ ფოთის მუნიციპალიტეტის მერია</t>
  </si>
  <si>
    <t>ქალაქ ფოთის მუნიციპალიტეტის მერიის სამხედრო აღრიცხვის, გაწვევისა და მობილიზაციის  სამსახური</t>
  </si>
  <si>
    <t xml:space="preserve">II. ინფრასტრუქტურის განვითარება                                                                              </t>
  </si>
  <si>
    <t xml:space="preserve">მათ შორის:                                                                                                              საგზაო ინფრასტრუქტურის განვითარება                                                                                                       </t>
  </si>
  <si>
    <t>მათ შორის:                                                                                                           ქალაქ ფოთის მუნიციპალიტეტის საკრებულო</t>
  </si>
  <si>
    <t xml:space="preserve">გარე განათება                                                                                                </t>
  </si>
  <si>
    <t xml:space="preserve">სანიაღვრე არხებისა და სატუმბო სადგურების მშენებლობა, რეაბილიტაცია და ექსპლოატაცია                                                                                              </t>
  </si>
  <si>
    <t xml:space="preserve">ბინათმშენებლობა                                                                                                           </t>
  </si>
  <si>
    <t xml:space="preserve">მუნიციპალიტეტის ბალანსზე რიცხული შენობების რეაბილიტაცია და ექსპლოატაცია                                                                                                  </t>
  </si>
  <si>
    <t>კეთილმოწყობის ღონისძიებები</t>
  </si>
  <si>
    <t>სერვისების ცენტრის ხელშეწყობა</t>
  </si>
  <si>
    <t>სამშენებლო სამუშაოების ტექნიკური ზედამხედველობის მომსახურება</t>
  </si>
  <si>
    <t>ინფრასტრუქტურული ობიექტების მშენებლობის პროექტირება</t>
  </si>
  <si>
    <t>მელიორაციის ხელშეწყობა</t>
  </si>
  <si>
    <t>III. დასუფთავება და გარემოს დაცვა</t>
  </si>
  <si>
    <t xml:space="preserve">მათ შორის:                                                                       დასუფთავება და ნარჩენების გატანა         </t>
  </si>
  <si>
    <t xml:space="preserve">დასუფთავების მოსაკრებლის ადმინისტრირება    </t>
  </si>
  <si>
    <t xml:space="preserve">გამწვანების სამუშაოები           </t>
  </si>
  <si>
    <t xml:space="preserve">გამწვანებული ტერიტორიების მოვლა-პატრონობა </t>
  </si>
  <si>
    <t>უმეთვალყურეოდ დარჩენილი ცხოველების იზოლაცია</t>
  </si>
  <si>
    <t>IV. განათლება</t>
  </si>
  <si>
    <t>სკოლამდელი დაწესებულებების რეაბილიტაცია</t>
  </si>
  <si>
    <t xml:space="preserve">საჯარო სკოლების მცირე სარეაბილიტაციო სამუშაოები </t>
  </si>
  <si>
    <t xml:space="preserve">საჯარო სკოლების მოსწავლეთა ტრანსპორტით უზრუნველყოფა </t>
  </si>
  <si>
    <t>4</t>
  </si>
  <si>
    <t>V. კულტურა, რელიგია, ახალგაზრდობა და სპორტი</t>
  </si>
  <si>
    <t>ახალგაზრდული და სპორტული ღონისძიებები</t>
  </si>
  <si>
    <t>სპორტისა და ტურიზმის ცენტრის ხელშეწყობა</t>
  </si>
  <si>
    <t>კაპიტალური დაბანდებები სპორტის სფეროში</t>
  </si>
  <si>
    <t>ა) რაგბის სასპორტო სკოლის ხელშეწყობა</t>
  </si>
  <si>
    <t>ბ) ხელბურთის კლუბის "ოქროს ვერძი" ხელშეწყობა</t>
  </si>
  <si>
    <r>
      <t xml:space="preserve">მათ შორის:                                               </t>
    </r>
    <r>
      <rPr>
        <b/>
        <i/>
        <sz val="10"/>
        <rFont val="Sylfaen"/>
        <family val="1"/>
      </rPr>
      <t xml:space="preserve">                                                        სპორტის სფეროს განვითარება</t>
    </r>
    <r>
      <rPr>
        <i/>
        <sz val="10"/>
        <rFont val="Sylfaen"/>
        <family val="1"/>
      </rPr>
      <t xml:space="preserve"> </t>
    </r>
    <r>
      <rPr>
        <b/>
        <i/>
        <sz val="10"/>
        <rFont val="Sylfaen"/>
        <family val="1"/>
      </rPr>
      <t xml:space="preserve">                                                                                                  </t>
    </r>
  </si>
  <si>
    <t xml:space="preserve">კულტურის სფეროს განვითარება              </t>
  </si>
  <si>
    <t xml:space="preserve">მათ შორის:                                                                                             კულტურის სფეროს დაწესებულებების ხელშეწყობა                                           </t>
  </si>
  <si>
    <t>ბ) არჩილ ხორავას სახელობის სკოლისგარეშე სახელოვნებო სასწავლებლის ხელშეწყობა</t>
  </si>
  <si>
    <t>გ) მოსწავლე-ახალგაზრდობის შემოქმედების ცენტრის ხელშეწყობა</t>
  </si>
  <si>
    <t>დ) ფოლკლორის ცენტრის ხელშეწყობა</t>
  </si>
  <si>
    <t>ე) საგამოფენო დარბაზის ხელშეწყობა</t>
  </si>
  <si>
    <t>ვ) საბიბლიოთეკო გაერთიანების ხელშეწყობა</t>
  </si>
  <si>
    <t>ზ) რეგიონალური თეატრების საერთაშორისო ფესტივალის მხარდაჭერა</t>
  </si>
  <si>
    <t>კულტურული ღონისძიებები</t>
  </si>
  <si>
    <r>
      <t xml:space="preserve">რელიგიური ორგანიზაციების ხელშეწყობა                           </t>
    </r>
    <r>
      <rPr>
        <i/>
        <sz val="10"/>
        <rFont val="Sylfaen"/>
        <family val="1"/>
      </rPr>
      <t>(უფლისა ჩვენისა იესო ქრისტეს ბრწყინვალე აღდგომის სახელობის ფოთის საკათედრო ტაძარი)</t>
    </r>
  </si>
  <si>
    <t>კაპიტალური დაბანდებები კულტურის სფეროში</t>
  </si>
  <si>
    <t>VI. ჯანმრთელობის დაცვა და სოციალური უზრუნველყოფა</t>
  </si>
  <si>
    <t>ჯანდაცვის სხვა პროგრამები</t>
  </si>
  <si>
    <t xml:space="preserve">სოციალური დაცვა                                  </t>
  </si>
  <si>
    <t>სოციალური მომსახურების ცენტრის ხელშეწყობა</t>
  </si>
  <si>
    <t>ბ) გზების მიმდინარე შეკეთება</t>
  </si>
  <si>
    <t>გ) საგზაო ნიშნები და უსაფრთხოება</t>
  </si>
  <si>
    <t>ბ) სანიაღვრე არხებისა და სატუმბო სადგურების მოვლა-პატრონობა</t>
  </si>
  <si>
    <t>გ) სანიაღვრე არხების მოწყობა, სატუმბო სადგურების მშენებლობა-რეაბილიტაცია</t>
  </si>
  <si>
    <t>ბ) მრავალსართულიანი ს/სახლების ლიფტების რეაბილიტაცია, ექსპლოატაცია</t>
  </si>
  <si>
    <t>გ) საბინაო ფონდის მოვლა-პატრონობა</t>
  </si>
  <si>
    <t>აქედან: ა) გზების კაპიტალური შეკეთება</t>
  </si>
  <si>
    <t>აქედან: ა) გარე განათების ელ. ენერგიის ხარჯების ანაზღაურება</t>
  </si>
  <si>
    <t xml:space="preserve">ბ) გარე განათების ქსელის მოვლა-პატრონობა </t>
  </si>
  <si>
    <t>გ) კაპიტალური დაბანდებები გარე განათების სფეროში</t>
  </si>
  <si>
    <t>აქედან: ა) სატუმბო სადგურების ელ. ენერგიის ხარჯების ანაზღაურება</t>
  </si>
  <si>
    <t>აქედან: ა) მრავალსართულიანი ს/სახლების ფასადების, სახურავებისა და სადარბაზოების რეაბილიტაცია</t>
  </si>
  <si>
    <t>აქედან: ა) საზოგადოებრივი სივრცეების მოწყობა-რეაბილიტაცია, ექსპლოატაცია</t>
  </si>
  <si>
    <t xml:space="preserve">აქედან: ა) ბავშვთა ცენტრის ხელშეწყობა                       </t>
  </si>
  <si>
    <t xml:space="preserve">ბ) სარეზერვო ფონდიდან გაწეული დახმარება   </t>
  </si>
  <si>
    <t xml:space="preserve">აქედან:  ა) სახელოვნებო სამხატვრო სასწავლებლის ხელშეწყობა                                                                                     </t>
  </si>
  <si>
    <t xml:space="preserve">მათ შორის:                                                                            საზოგადოებრივი ჯანდაცვის მომსახურება                               (ააიპ "თვითმმართველი ქალაქ ფოთის საზოგადოებრივი ჯანდაცვის ცენტრი")                               </t>
  </si>
  <si>
    <t>მათ შორის:                                                                            სკოლამდელი დაწესებულებების ფუნქციონირება  (ა(ა)იპ "თვითმმართველი ქალაქ ფოთის სკოლამდელი სააღმზდელო გაერთიანება")</t>
  </si>
  <si>
    <t xml:space="preserve">აქედან:                                                                                                სპორტული დაწესებულებების ხელშეწყობა                                                                                                                                </t>
  </si>
  <si>
    <t>გ) სხვა სოციალური დაცვის ღონისძიებები</t>
  </si>
  <si>
    <t>დ) სამელიორაციო სამუშაოები</t>
  </si>
  <si>
    <r>
      <t>aqedan:</t>
    </r>
    <r>
      <rPr>
        <b/>
        <sz val="11"/>
        <rFont val="AcadNusx"/>
        <family val="0"/>
      </rPr>
      <t xml:space="preserve">                                         saerTaSoriso organizaciebidan da sxva qveynis mTavrobidan miRebuli grantebi</t>
    </r>
  </si>
  <si>
    <t>დ) მრავალბინიანი ს/სახლების გარე საკანალიზაციო ქსელისა და სარდაფების მოწყობა</t>
  </si>
  <si>
    <t>დ) ქუჩების სარემონტო სამუშაოები</t>
  </si>
  <si>
    <t>ფოთის სატრანსპორტო კომპანიის სუბსიდირება</t>
  </si>
  <si>
    <t>ცენტრალური პარკის ხელშეწყობა</t>
  </si>
  <si>
    <t>transferebi, romelic sxvagan ar aris klasificirebuli</t>
  </si>
  <si>
    <t>1.5</t>
  </si>
  <si>
    <t>მრავალფუნქციური საცურაო კომპლექსის ხელშეწყობა</t>
  </si>
  <si>
    <t>b) regionebis fondis ganawileba</t>
  </si>
  <si>
    <t>g) sxva proeqtebi</t>
  </si>
  <si>
    <t>ქალაქ ფოთის მუნიციპალიტეტის 2022 წლის 6 თვის ბიუჯეტის შესრულების ანგარიში</t>
  </si>
  <si>
    <t>ბ) სასაფლაოების მოვლა-პატრონობა</t>
  </si>
  <si>
    <t>მუნიციპალური ინსპექციის ხელშეწყობა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</si>
</sst>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0.000"/>
    <numFmt numFmtId="199" formatCode="_-* #,##0.0_р_._-;\-* #,##0.0_р_._-;_-* &quot;-&quot;??_р_.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b/>
      <sz val="13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cadNusx"/>
      <family val="0"/>
    </font>
    <font>
      <b/>
      <sz val="14"/>
      <name val="AcadNusx"/>
      <family val="0"/>
    </font>
    <font>
      <sz val="1"/>
      <name val="AcadNusx"/>
      <family val="0"/>
    </font>
    <font>
      <b/>
      <sz val="12"/>
      <name val="AcadNusx"/>
      <family val="0"/>
    </font>
    <font>
      <b/>
      <sz val="11"/>
      <name val="AcadNusx"/>
      <family val="0"/>
    </font>
    <font>
      <b/>
      <sz val="1"/>
      <name val="AcadNusx"/>
      <family val="0"/>
    </font>
    <font>
      <b/>
      <u val="single"/>
      <sz val="13"/>
      <name val="Times New Roman"/>
      <family val="1"/>
    </font>
    <font>
      <b/>
      <u val="single"/>
      <sz val="13"/>
      <name val="AcadNusx"/>
      <family val="0"/>
    </font>
    <font>
      <i/>
      <sz val="9"/>
      <name val="Sylfaen"/>
      <family val="1"/>
    </font>
    <font>
      <b/>
      <i/>
      <u val="single"/>
      <sz val="13"/>
      <name val="Sylfaen"/>
      <family val="1"/>
    </font>
    <font>
      <b/>
      <i/>
      <sz val="10"/>
      <name val="Sylfaen"/>
      <family val="1"/>
    </font>
    <font>
      <sz val="10"/>
      <name val="Sylfaen"/>
      <family val="1"/>
    </font>
    <font>
      <b/>
      <i/>
      <sz val="13"/>
      <name val="Sylfaen"/>
      <family val="1"/>
    </font>
    <font>
      <i/>
      <sz val="10"/>
      <name val="Sylfaen"/>
      <family val="1"/>
    </font>
    <font>
      <b/>
      <i/>
      <sz val="9"/>
      <name val="Sylfaen"/>
      <family val="1"/>
    </font>
    <font>
      <sz val="9"/>
      <name val="Sylfaen"/>
      <family val="1"/>
    </font>
    <font>
      <b/>
      <i/>
      <sz val="11"/>
      <name val="Sylfaen"/>
      <family val="1"/>
    </font>
    <font>
      <i/>
      <sz val="11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0.5"/>
      <name val="AcadNusx"/>
      <family val="0"/>
    </font>
    <font>
      <b/>
      <u val="single"/>
      <sz val="10"/>
      <name val="AcadNusx"/>
      <family val="0"/>
    </font>
    <font>
      <b/>
      <u val="single"/>
      <sz val="11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>
      <alignment/>
      <protection/>
    </xf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4"/>
    </xf>
    <xf numFmtId="19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4"/>
    </xf>
    <xf numFmtId="0" fontId="3" fillId="0" borderId="10" xfId="0" applyFont="1" applyFill="1" applyBorder="1" applyAlignment="1">
      <alignment horizontal="left" vertical="center" wrapText="1" indent="3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4"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4"/>
    </xf>
    <xf numFmtId="0" fontId="2" fillId="0" borderId="10" xfId="0" applyFont="1" applyFill="1" applyBorder="1" applyAlignment="1">
      <alignment horizontal="left" vertical="center" wrapText="1" indent="3"/>
    </xf>
    <xf numFmtId="49" fontId="10" fillId="0" borderId="10" xfId="0" applyNumberFormat="1" applyFont="1" applyFill="1" applyBorder="1" applyAlignment="1">
      <alignment horizontal="left" vertical="center" wrapText="1" indent="4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96" fontId="12" fillId="34" borderId="10" xfId="0" applyNumberFormat="1" applyFont="1" applyFill="1" applyBorder="1" applyAlignment="1">
      <alignment horizontal="center" vertical="center"/>
    </xf>
    <xf numFmtId="196" fontId="3" fillId="33" borderId="10" xfId="0" applyNumberFormat="1" applyFont="1" applyFill="1" applyBorder="1" applyAlignment="1">
      <alignment horizontal="center" vertical="center"/>
    </xf>
    <xf numFmtId="196" fontId="3" fillId="34" borderId="10" xfId="0" applyNumberFormat="1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/>
    </xf>
    <xf numFmtId="0" fontId="8" fillId="34" borderId="10" xfId="60" applyFont="1" applyFill="1" applyBorder="1" applyAlignment="1" applyProtection="1">
      <alignment horizontal="left" vertical="center" wrapText="1" indent="2"/>
      <protection/>
    </xf>
    <xf numFmtId="0" fontId="12" fillId="34" borderId="10" xfId="60" applyFont="1" applyFill="1" applyBorder="1" applyAlignment="1" applyProtection="1">
      <alignment horizontal="left" vertical="center" wrapText="1" indent="2"/>
      <protection/>
    </xf>
    <xf numFmtId="0" fontId="11" fillId="33" borderId="10" xfId="61" applyFont="1" applyFill="1" applyBorder="1" applyAlignment="1" applyProtection="1">
      <alignment horizontal="center" vertical="center" wrapText="1"/>
      <protection/>
    </xf>
    <xf numFmtId="0" fontId="3" fillId="34" borderId="10" xfId="60" applyFont="1" applyFill="1" applyBorder="1" applyAlignment="1" applyProtection="1">
      <alignment horizontal="left" vertical="center" wrapText="1" indent="2"/>
      <protection/>
    </xf>
    <xf numFmtId="0" fontId="11" fillId="33" borderId="10" xfId="61" applyFont="1" applyFill="1" applyBorder="1" applyAlignment="1" applyProtection="1">
      <alignment horizontal="left" vertical="center" wrapText="1" indent="1"/>
      <protection/>
    </xf>
    <xf numFmtId="0" fontId="11" fillId="33" borderId="10" xfId="60" applyFont="1" applyFill="1" applyBorder="1" applyAlignment="1">
      <alignment horizontal="left" vertical="center" wrapText="1"/>
      <protection/>
    </xf>
    <xf numFmtId="196" fontId="3" fillId="35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1" fillId="36" borderId="10" xfId="60" applyFont="1" applyFill="1" applyBorder="1" applyAlignment="1">
      <alignment horizontal="center" vertical="center" wrapText="1"/>
      <protection/>
    </xf>
    <xf numFmtId="196" fontId="12" fillId="36" borderId="10" xfId="0" applyNumberFormat="1" applyFont="1" applyFill="1" applyBorder="1" applyAlignment="1">
      <alignment horizontal="center" vertical="center"/>
    </xf>
    <xf numFmtId="196" fontId="3" fillId="36" borderId="10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197" fontId="2" fillId="0" borderId="0" xfId="0" applyNumberFormat="1" applyFont="1" applyBorder="1" applyAlignment="1">
      <alignment/>
    </xf>
    <xf numFmtId="196" fontId="12" fillId="0" borderId="10" xfId="0" applyNumberFormat="1" applyFont="1" applyBorder="1" applyAlignment="1">
      <alignment horizontal="center" vertical="center" wrapText="1"/>
    </xf>
    <xf numFmtId="196" fontId="12" fillId="33" borderId="10" xfId="0" applyNumberFormat="1" applyFont="1" applyFill="1" applyBorder="1" applyAlignment="1">
      <alignment horizontal="center" vertical="center" wrapText="1"/>
    </xf>
    <xf numFmtId="196" fontId="12" fillId="35" borderId="10" xfId="0" applyNumberFormat="1" applyFont="1" applyFill="1" applyBorder="1" applyAlignment="1">
      <alignment horizontal="center" vertical="center"/>
    </xf>
    <xf numFmtId="196" fontId="3" fillId="34" borderId="10" xfId="45" applyNumberFormat="1" applyFont="1" applyFill="1" applyBorder="1" applyAlignment="1" applyProtection="1">
      <alignment horizontal="center" vertical="center" wrapText="1"/>
      <protection/>
    </xf>
    <xf numFmtId="196" fontId="2" fillId="0" borderId="10" xfId="42" applyNumberFormat="1" applyFont="1" applyFill="1" applyBorder="1" applyAlignment="1">
      <alignment horizontal="center" vertical="center" wrapText="1"/>
    </xf>
    <xf numFmtId="196" fontId="3" fillId="33" borderId="10" xfId="42" applyNumberFormat="1" applyFont="1" applyFill="1" applyBorder="1" applyAlignment="1">
      <alignment horizontal="center" vertical="center" wrapText="1"/>
    </xf>
    <xf numFmtId="196" fontId="2" fillId="34" borderId="10" xfId="45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Border="1" applyAlignment="1">
      <alignment horizontal="center" vertical="center" wrapText="1"/>
    </xf>
    <xf numFmtId="196" fontId="12" fillId="33" borderId="10" xfId="42" applyNumberFormat="1" applyFont="1" applyFill="1" applyBorder="1" applyAlignment="1">
      <alignment horizontal="center" vertical="center" wrapText="1"/>
    </xf>
    <xf numFmtId="196" fontId="3" fillId="0" borderId="10" xfId="42" applyNumberFormat="1" applyFont="1" applyFill="1" applyBorder="1" applyAlignment="1">
      <alignment horizontal="center" vertical="center" wrapText="1"/>
    </xf>
    <xf numFmtId="196" fontId="12" fillId="33" borderId="10" xfId="60" applyNumberFormat="1" applyFont="1" applyFill="1" applyBorder="1" applyAlignment="1">
      <alignment horizontal="center" vertical="center"/>
      <protection/>
    </xf>
    <xf numFmtId="196" fontId="3" fillId="33" borderId="10" xfId="60" applyNumberFormat="1" applyFont="1" applyFill="1" applyBorder="1" applyAlignment="1">
      <alignment horizontal="center" vertical="center"/>
      <protection/>
    </xf>
    <xf numFmtId="196" fontId="3" fillId="33" borderId="10" xfId="45" applyNumberFormat="1" applyFont="1" applyFill="1" applyBorder="1" applyAlignment="1" applyProtection="1">
      <alignment horizontal="center" vertical="center" wrapText="1"/>
      <protection/>
    </xf>
    <xf numFmtId="196" fontId="12" fillId="36" borderId="10" xfId="60" applyNumberFormat="1" applyFont="1" applyFill="1" applyBorder="1" applyAlignment="1">
      <alignment horizontal="center" vertical="center"/>
      <protection/>
    </xf>
    <xf numFmtId="0" fontId="18" fillId="33" borderId="10" xfId="68" applyFont="1" applyFill="1" applyBorder="1" applyAlignment="1">
      <alignment horizontal="center" vertical="center" wrapText="1"/>
      <protection/>
    </xf>
    <xf numFmtId="0" fontId="18" fillId="33" borderId="10" xfId="68" applyFont="1" applyFill="1" applyBorder="1" applyAlignment="1">
      <alignment horizontal="center" vertical="center"/>
      <protection/>
    </xf>
    <xf numFmtId="0" fontId="22" fillId="33" borderId="10" xfId="68" applyFont="1" applyFill="1" applyBorder="1" applyAlignment="1">
      <alignment horizontal="center" vertical="center"/>
      <protection/>
    </xf>
    <xf numFmtId="0" fontId="28" fillId="34" borderId="10" xfId="60" applyFont="1" applyFill="1" applyBorder="1" applyAlignment="1" applyProtection="1">
      <alignment horizontal="left" vertical="center" wrapText="1" indent="2"/>
      <protection/>
    </xf>
    <xf numFmtId="0" fontId="28" fillId="36" borderId="10" xfId="61" applyFont="1" applyFill="1" applyBorder="1" applyAlignment="1" applyProtection="1">
      <alignment horizontal="center" vertical="center" wrapText="1"/>
      <protection/>
    </xf>
    <xf numFmtId="196" fontId="3" fillId="36" borderId="10" xfId="42" applyNumberFormat="1" applyFont="1" applyFill="1" applyBorder="1" applyAlignment="1">
      <alignment horizontal="center" vertical="center" wrapText="1"/>
    </xf>
    <xf numFmtId="0" fontId="16" fillId="0" borderId="0" xfId="60" applyFont="1" applyAlignment="1">
      <alignment horizontal="center" vertical="center"/>
      <protection/>
    </xf>
    <xf numFmtId="0" fontId="19" fillId="0" borderId="0" xfId="60" applyFont="1">
      <alignment/>
      <protection/>
    </xf>
    <xf numFmtId="0" fontId="20" fillId="0" borderId="11" xfId="60" applyFont="1" applyBorder="1" applyAlignment="1">
      <alignment/>
      <protection/>
    </xf>
    <xf numFmtId="0" fontId="18" fillId="0" borderId="11" xfId="60" applyFont="1" applyBorder="1" applyAlignment="1">
      <alignment/>
      <protection/>
    </xf>
    <xf numFmtId="0" fontId="21" fillId="0" borderId="0" xfId="60" applyFont="1" applyAlignment="1">
      <alignment horizontal="center" vertical="center"/>
      <protection/>
    </xf>
    <xf numFmtId="0" fontId="16" fillId="0" borderId="10" xfId="60" applyFont="1" applyBorder="1" applyAlignment="1">
      <alignment horizontal="center" vertical="center"/>
      <protection/>
    </xf>
    <xf numFmtId="0" fontId="16" fillId="0" borderId="10" xfId="60" applyFont="1" applyBorder="1" applyAlignment="1">
      <alignment horizontal="center" vertical="center" wrapText="1"/>
      <protection/>
    </xf>
    <xf numFmtId="0" fontId="23" fillId="0" borderId="0" xfId="60" applyFont="1">
      <alignment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18" fillId="33" borderId="10" xfId="60" applyFont="1" applyFill="1" applyBorder="1" applyAlignment="1">
      <alignment horizontal="center" vertical="center" wrapText="1"/>
      <protection/>
    </xf>
    <xf numFmtId="196" fontId="22" fillId="33" borderId="10" xfId="60" applyNumberFormat="1" applyFont="1" applyFill="1" applyBorder="1" applyAlignment="1">
      <alignment horizontal="center" vertical="center" wrapText="1"/>
      <protection/>
    </xf>
    <xf numFmtId="196" fontId="22" fillId="0" borderId="10" xfId="60" applyNumberFormat="1" applyFont="1" applyBorder="1" applyAlignment="1">
      <alignment horizontal="center" vertical="center" wrapText="1"/>
      <protection/>
    </xf>
    <xf numFmtId="196" fontId="16" fillId="0" borderId="10" xfId="60" applyNumberFormat="1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196" fontId="22" fillId="36" borderId="10" xfId="60" applyNumberFormat="1" applyFont="1" applyFill="1" applyBorder="1" applyAlignment="1">
      <alignment horizontal="center" vertical="center" wrapText="1"/>
      <protection/>
    </xf>
    <xf numFmtId="196" fontId="19" fillId="0" borderId="0" xfId="60" applyNumberFormat="1" applyFont="1">
      <alignment/>
      <protection/>
    </xf>
    <xf numFmtId="196" fontId="16" fillId="36" borderId="10" xfId="60" applyNumberFormat="1" applyFont="1" applyFill="1" applyBorder="1" applyAlignment="1">
      <alignment horizontal="center" vertical="center" wrapText="1"/>
      <protection/>
    </xf>
    <xf numFmtId="0" fontId="19" fillId="0" borderId="0" xfId="60" applyFont="1" applyAlignment="1">
      <alignment horizontal="center" vertical="center"/>
      <protection/>
    </xf>
    <xf numFmtId="196" fontId="19" fillId="0" borderId="0" xfId="60" applyNumberFormat="1" applyFont="1" applyAlignment="1">
      <alignment horizontal="center" vertical="center"/>
      <protection/>
    </xf>
    <xf numFmtId="196" fontId="16" fillId="36" borderId="12" xfId="60" applyNumberFormat="1" applyFont="1" applyFill="1" applyBorder="1" applyAlignment="1">
      <alignment horizontal="center" vertical="center" wrapText="1"/>
      <protection/>
    </xf>
    <xf numFmtId="49" fontId="22" fillId="33" borderId="10" xfId="60" applyNumberFormat="1" applyFont="1" applyFill="1" applyBorder="1" applyAlignment="1">
      <alignment horizontal="center" vertical="center" wrapText="1"/>
      <protection/>
    </xf>
    <xf numFmtId="0" fontId="16" fillId="34" borderId="0" xfId="60" applyFont="1" applyFill="1" applyAlignment="1">
      <alignment horizontal="center" vertical="center"/>
      <protection/>
    </xf>
    <xf numFmtId="49" fontId="24" fillId="33" borderId="10" xfId="60" applyNumberFormat="1" applyFont="1" applyFill="1" applyBorder="1" applyAlignment="1">
      <alignment horizontal="center" vertical="center" wrapText="1"/>
      <protection/>
    </xf>
    <xf numFmtId="0" fontId="24" fillId="33" borderId="10" xfId="60" applyFont="1" applyFill="1" applyBorder="1" applyAlignment="1">
      <alignment horizontal="center" vertical="center" wrapText="1"/>
      <protection/>
    </xf>
    <xf numFmtId="196" fontId="24" fillId="33" borderId="10" xfId="60" applyNumberFormat="1" applyFont="1" applyFill="1" applyBorder="1" applyAlignment="1">
      <alignment horizontal="center" vertical="center" wrapText="1"/>
      <protection/>
    </xf>
    <xf numFmtId="0" fontId="25" fillId="34" borderId="0" xfId="60" applyFont="1" applyFill="1" applyAlignment="1">
      <alignment horizontal="center" vertical="center"/>
      <protection/>
    </xf>
    <xf numFmtId="49" fontId="26" fillId="34" borderId="0" xfId="60" applyNumberFormat="1" applyFont="1" applyFill="1" applyBorder="1" applyAlignment="1">
      <alignment vertical="center" wrapText="1"/>
      <protection/>
    </xf>
    <xf numFmtId="49" fontId="19" fillId="34" borderId="0" xfId="60" applyNumberFormat="1" applyFont="1" applyFill="1" applyBorder="1" applyAlignment="1">
      <alignment vertical="center" wrapText="1"/>
      <protection/>
    </xf>
    <xf numFmtId="0" fontId="27" fillId="0" borderId="0" xfId="60" applyFont="1">
      <alignment/>
      <protection/>
    </xf>
    <xf numFmtId="49" fontId="19" fillId="0" borderId="0" xfId="60" applyNumberFormat="1" applyFont="1">
      <alignment/>
      <protection/>
    </xf>
    <xf numFmtId="0" fontId="29" fillId="0" borderId="0" xfId="0" applyFont="1" applyBorder="1" applyAlignment="1">
      <alignment/>
    </xf>
    <xf numFmtId="196" fontId="2" fillId="36" borderId="10" xfId="42" applyNumberFormat="1" applyFont="1" applyFill="1" applyBorder="1" applyAlignment="1">
      <alignment horizontal="center" vertical="center" wrapText="1"/>
    </xf>
    <xf numFmtId="0" fontId="21" fillId="34" borderId="10" xfId="68" applyFont="1" applyFill="1" applyBorder="1" applyAlignment="1">
      <alignment horizontal="center" vertical="center" wrapText="1"/>
      <protection/>
    </xf>
    <xf numFmtId="0" fontId="21" fillId="0" borderId="10" xfId="68" applyFont="1" applyBorder="1" applyAlignment="1">
      <alignment horizontal="center" vertical="center"/>
      <protection/>
    </xf>
    <xf numFmtId="49" fontId="21" fillId="0" borderId="10" xfId="60" applyNumberFormat="1" applyFont="1" applyBorder="1" applyAlignment="1">
      <alignment horizontal="center" vertical="center" wrapText="1"/>
      <protection/>
    </xf>
    <xf numFmtId="196" fontId="21" fillId="36" borderId="10" xfId="60" applyNumberFormat="1" applyFont="1" applyFill="1" applyBorder="1" applyAlignment="1">
      <alignment horizontal="center" vertical="center" wrapText="1"/>
      <protection/>
    </xf>
    <xf numFmtId="0" fontId="21" fillId="36" borderId="10" xfId="60" applyFont="1" applyFill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center" vertical="center" wrapText="1"/>
      <protection/>
    </xf>
    <xf numFmtId="49" fontId="21" fillId="0" borderId="14" xfId="60" applyNumberFormat="1" applyFont="1" applyBorder="1" applyAlignment="1">
      <alignment horizontal="center" vertical="center" wrapText="1"/>
      <protection/>
    </xf>
    <xf numFmtId="0" fontId="21" fillId="0" borderId="10" xfId="68" applyFont="1" applyBorder="1" applyAlignment="1">
      <alignment horizontal="center" vertical="center" wrapText="1"/>
      <protection/>
    </xf>
    <xf numFmtId="0" fontId="21" fillId="37" borderId="10" xfId="60" applyFont="1" applyFill="1" applyBorder="1" applyAlignment="1">
      <alignment horizontal="center" vertical="center" wrapText="1"/>
      <protection/>
    </xf>
    <xf numFmtId="0" fontId="21" fillId="37" borderId="10" xfId="68" applyFont="1" applyFill="1" applyBorder="1" applyAlignment="1">
      <alignment horizontal="center" vertical="center" wrapText="1"/>
      <protection/>
    </xf>
    <xf numFmtId="196" fontId="16" fillId="37" borderId="10" xfId="60" applyNumberFormat="1" applyFont="1" applyFill="1" applyBorder="1" applyAlignment="1">
      <alignment horizontal="center" vertical="center" wrapText="1"/>
      <protection/>
    </xf>
    <xf numFmtId="49" fontId="21" fillId="37" borderId="10" xfId="60" applyNumberFormat="1" applyFont="1" applyFill="1" applyBorder="1" applyAlignment="1">
      <alignment horizontal="center" vertical="center" wrapText="1"/>
      <protection/>
    </xf>
    <xf numFmtId="196" fontId="22" fillId="37" borderId="10" xfId="60" applyNumberFormat="1" applyFont="1" applyFill="1" applyBorder="1" applyAlignment="1">
      <alignment horizontal="center" vertical="center" wrapText="1"/>
      <protection/>
    </xf>
    <xf numFmtId="0" fontId="18" fillId="37" borderId="10" xfId="60" applyFont="1" applyFill="1" applyBorder="1" applyAlignment="1">
      <alignment horizontal="center" vertical="center" wrapText="1"/>
      <protection/>
    </xf>
    <xf numFmtId="0" fontId="21" fillId="36" borderId="10" xfId="68" applyFont="1" applyFill="1" applyBorder="1" applyAlignment="1">
      <alignment horizontal="center" vertical="center" wrapText="1"/>
      <protection/>
    </xf>
    <xf numFmtId="196" fontId="22" fillId="5" borderId="10" xfId="60" applyNumberFormat="1" applyFont="1" applyFill="1" applyBorder="1" applyAlignment="1">
      <alignment horizontal="center" vertical="center" wrapText="1"/>
      <protection/>
    </xf>
    <xf numFmtId="49" fontId="21" fillId="36" borderId="10" xfId="60" applyNumberFormat="1" applyFont="1" applyFill="1" applyBorder="1" applyAlignment="1">
      <alignment horizontal="center" vertical="center" wrapText="1"/>
      <protection/>
    </xf>
    <xf numFmtId="196" fontId="12" fillId="34" borderId="10" xfId="45" applyNumberFormat="1" applyFont="1" applyFill="1" applyBorder="1" applyAlignment="1" applyProtection="1">
      <alignment horizontal="center" vertical="center" wrapText="1"/>
      <protection/>
    </xf>
    <xf numFmtId="196" fontId="3" fillId="33" borderId="10" xfId="0" applyNumberFormat="1" applyFont="1" applyFill="1" applyBorder="1" applyAlignment="1">
      <alignment horizontal="center" vertical="center" wrapText="1"/>
    </xf>
    <xf numFmtId="196" fontId="22" fillId="35" borderId="10" xfId="60" applyNumberFormat="1" applyFont="1" applyFill="1" applyBorder="1" applyAlignment="1">
      <alignment horizontal="center" vertical="center" wrapText="1"/>
      <protection/>
    </xf>
    <xf numFmtId="196" fontId="3" fillId="36" borderId="10" xfId="45" applyNumberFormat="1" applyFont="1" applyFill="1" applyBorder="1" applyAlignment="1" applyProtection="1">
      <alignment horizontal="center" vertical="center" wrapText="1"/>
      <protection/>
    </xf>
    <xf numFmtId="196" fontId="2" fillId="36" borderId="10" xfId="45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0" fontId="19" fillId="0" borderId="0" xfId="0" applyFont="1" applyBorder="1" applyAlignment="1">
      <alignment/>
    </xf>
    <xf numFmtId="196" fontId="67" fillId="0" borderId="10" xfId="60" applyNumberFormat="1" applyFont="1" applyFill="1" applyBorder="1" applyAlignment="1">
      <alignment horizontal="center" vertical="center"/>
      <protection/>
    </xf>
    <xf numFmtId="196" fontId="2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60" applyFont="1" applyAlignment="1">
      <alignment horizontal="left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/>
      <protection/>
    </xf>
    <xf numFmtId="0" fontId="16" fillId="0" borderId="10" xfId="60" applyFont="1" applyBorder="1" applyAlignment="1">
      <alignment horizontal="center" vertical="center"/>
      <protection/>
    </xf>
    <xf numFmtId="0" fontId="16" fillId="0" borderId="10" xfId="60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cxrili 30.12.2008 BOLOOOOO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kodebi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7"/>
  <sheetViews>
    <sheetView showZeros="0" zoomScalePageLayoutView="0" workbookViewId="0" topLeftCell="A1">
      <pane ySplit="6" topLeftCell="A25" activePane="bottomLeft" state="frozen"/>
      <selection pane="topLeft" activeCell="G86" sqref="G86"/>
      <selection pane="bottomLeft" activeCell="J30" sqref="J30"/>
    </sheetView>
  </sheetViews>
  <sheetFormatPr defaultColWidth="9.140625" defaultRowHeight="12.75"/>
  <cols>
    <col min="1" max="1" width="5.00390625" style="5" customWidth="1"/>
    <col min="2" max="2" width="47.28125" style="5" customWidth="1"/>
    <col min="3" max="3" width="8.421875" style="5" customWidth="1"/>
    <col min="4" max="4" width="7.28125" style="5" customWidth="1"/>
    <col min="5" max="5" width="8.28125" style="5" customWidth="1"/>
    <col min="6" max="6" width="8.421875" style="5" customWidth="1"/>
    <col min="7" max="7" width="7.8515625" style="5" customWidth="1"/>
    <col min="8" max="8" width="7.57421875" style="5" customWidth="1"/>
    <col min="9" max="9" width="2.57421875" style="5" customWidth="1"/>
    <col min="10" max="16384" width="9.140625" style="5" customWidth="1"/>
  </cols>
  <sheetData>
    <row r="1" ht="13.5">
      <c r="G1" s="95"/>
    </row>
    <row r="2" spans="1:9" s="120" customFormat="1" ht="18" customHeight="1">
      <c r="A2" s="123" t="s">
        <v>162</v>
      </c>
      <c r="B2" s="124"/>
      <c r="C2" s="124"/>
      <c r="D2" s="124"/>
      <c r="E2" s="124"/>
      <c r="F2" s="124"/>
      <c r="G2" s="124"/>
      <c r="H2" s="124"/>
      <c r="I2" s="119"/>
    </row>
    <row r="3" spans="1:9" ht="15.75" customHeight="1">
      <c r="A3" s="125" t="s">
        <v>55</v>
      </c>
      <c r="B3" s="126"/>
      <c r="C3" s="126"/>
      <c r="D3" s="126"/>
      <c r="E3" s="126"/>
      <c r="F3" s="126"/>
      <c r="G3" s="126"/>
      <c r="H3" s="126"/>
      <c r="I3" s="24"/>
    </row>
    <row r="4" spans="2:9" ht="13.5" customHeight="1">
      <c r="B4" s="6"/>
      <c r="C4" s="6"/>
      <c r="D4" s="6"/>
      <c r="E4" s="6"/>
      <c r="F4" s="6"/>
      <c r="G4" s="7" t="s">
        <v>59</v>
      </c>
      <c r="I4" s="1"/>
    </row>
    <row r="5" spans="1:8" ht="18" customHeight="1">
      <c r="A5" s="127" t="s">
        <v>0</v>
      </c>
      <c r="B5" s="127" t="s">
        <v>65</v>
      </c>
      <c r="C5" s="128" t="s">
        <v>66</v>
      </c>
      <c r="D5" s="128" t="s">
        <v>67</v>
      </c>
      <c r="E5" s="128" t="s">
        <v>68</v>
      </c>
      <c r="F5" s="130" t="s">
        <v>69</v>
      </c>
      <c r="G5" s="127" t="s">
        <v>70</v>
      </c>
      <c r="H5" s="127"/>
    </row>
    <row r="6" spans="1:8" ht="24" customHeight="1">
      <c r="A6" s="127"/>
      <c r="B6" s="127"/>
      <c r="C6" s="129"/>
      <c r="D6" s="129"/>
      <c r="E6" s="129"/>
      <c r="F6" s="130"/>
      <c r="G6" s="2" t="s">
        <v>1</v>
      </c>
      <c r="H6" s="2" t="s">
        <v>2</v>
      </c>
    </row>
    <row r="7" spans="1:8" ht="14.25" customHeight="1">
      <c r="A7" s="25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2">
        <v>7</v>
      </c>
      <c r="H7" s="2">
        <v>8</v>
      </c>
    </row>
    <row r="8" spans="1:10" ht="24" customHeight="1">
      <c r="A8" s="14"/>
      <c r="B8" s="8" t="s">
        <v>10</v>
      </c>
      <c r="C8" s="45">
        <f>C9+C18+C24</f>
        <v>12656.8</v>
      </c>
      <c r="D8" s="45">
        <f>D9+D18+D24</f>
        <v>4128.400000000001</v>
      </c>
      <c r="E8" s="114">
        <f>C8+D8</f>
        <v>16785.2</v>
      </c>
      <c r="F8" s="45">
        <f>F9+F18+F24</f>
        <v>19669.2</v>
      </c>
      <c r="G8" s="26">
        <f>F8-E8</f>
        <v>2884</v>
      </c>
      <c r="H8" s="26">
        <f aca="true" t="shared" si="0" ref="H8:H13">F8*100/E8</f>
        <v>117.18180301694349</v>
      </c>
      <c r="J8" s="43"/>
    </row>
    <row r="9" spans="1:8" ht="33">
      <c r="A9" s="22">
        <v>1</v>
      </c>
      <c r="B9" s="4" t="s">
        <v>29</v>
      </c>
      <c r="C9" s="46">
        <f>C10+C17</f>
        <v>11486.4</v>
      </c>
      <c r="D9" s="46">
        <f>D10+D17</f>
        <v>672.7</v>
      </c>
      <c r="E9" s="46">
        <f>C9+D9</f>
        <v>12159.1</v>
      </c>
      <c r="F9" s="46">
        <f>F10+F17</f>
        <v>15358.400000000001</v>
      </c>
      <c r="G9" s="47">
        <f>F9-E9</f>
        <v>3199.300000000001</v>
      </c>
      <c r="H9" s="27">
        <f t="shared" si="0"/>
        <v>126.31198032749136</v>
      </c>
    </row>
    <row r="10" spans="1:8" ht="18.75" customHeight="1">
      <c r="A10" s="18" t="s">
        <v>11</v>
      </c>
      <c r="B10" s="30" t="s">
        <v>30</v>
      </c>
      <c r="C10" s="48">
        <f>C11+C12+C13+C14+C15+C16</f>
        <v>8318</v>
      </c>
      <c r="D10" s="48">
        <f>D11+D12+D13+D14+D15+D16</f>
        <v>454.6</v>
      </c>
      <c r="E10" s="117">
        <f>C10+D10</f>
        <v>8772.6</v>
      </c>
      <c r="F10" s="48">
        <f>F11+F12+F13+F14+F15+F16</f>
        <v>12198.7</v>
      </c>
      <c r="G10" s="28">
        <f>F10-E10</f>
        <v>3426.1000000000004</v>
      </c>
      <c r="H10" s="28">
        <f t="shared" si="0"/>
        <v>139.0545562319039</v>
      </c>
    </row>
    <row r="11" spans="1:8" ht="40.5">
      <c r="A11" s="18"/>
      <c r="B11" s="11" t="s">
        <v>26</v>
      </c>
      <c r="C11" s="49">
        <v>8208</v>
      </c>
      <c r="D11" s="96">
        <v>454.6</v>
      </c>
      <c r="E11" s="118">
        <f aca="true" t="shared" si="1" ref="E11:E31">C11+D11</f>
        <v>8662.6</v>
      </c>
      <c r="F11" s="10">
        <v>11956.1</v>
      </c>
      <c r="G11" s="29">
        <f aca="true" t="shared" si="2" ref="G11:G31">F11-E11</f>
        <v>3293.5</v>
      </c>
      <c r="H11" s="29">
        <f t="shared" si="0"/>
        <v>138.01976311961766</v>
      </c>
    </row>
    <row r="12" spans="1:8" ht="27" customHeight="1">
      <c r="A12" s="18"/>
      <c r="B12" s="9" t="s">
        <v>34</v>
      </c>
      <c r="C12" s="49">
        <v>30</v>
      </c>
      <c r="D12" s="49"/>
      <c r="E12" s="118">
        <f t="shared" si="1"/>
        <v>30</v>
      </c>
      <c r="F12" s="10">
        <v>58.7</v>
      </c>
      <c r="G12" s="29">
        <f t="shared" si="2"/>
        <v>28.700000000000003</v>
      </c>
      <c r="H12" s="29">
        <f t="shared" si="0"/>
        <v>195.66666666666666</v>
      </c>
    </row>
    <row r="13" spans="1:8" ht="22.5" customHeight="1">
      <c r="A13" s="18"/>
      <c r="B13" s="9" t="s">
        <v>35</v>
      </c>
      <c r="C13" s="49">
        <v>30</v>
      </c>
      <c r="D13" s="49"/>
      <c r="E13" s="118">
        <f t="shared" si="1"/>
        <v>30</v>
      </c>
      <c r="F13" s="49">
        <v>3.4</v>
      </c>
      <c r="G13" s="29">
        <f t="shared" si="2"/>
        <v>-26.6</v>
      </c>
      <c r="H13" s="29">
        <f t="shared" si="0"/>
        <v>11.333333333333334</v>
      </c>
    </row>
    <row r="14" spans="1:8" ht="27">
      <c r="A14" s="18"/>
      <c r="B14" s="9" t="s">
        <v>36</v>
      </c>
      <c r="C14" s="49"/>
      <c r="D14" s="49"/>
      <c r="E14" s="118">
        <f t="shared" si="1"/>
        <v>0</v>
      </c>
      <c r="F14" s="49">
        <v>89.7</v>
      </c>
      <c r="G14" s="29">
        <f t="shared" si="2"/>
        <v>89.7</v>
      </c>
      <c r="H14" s="29"/>
    </row>
    <row r="15" spans="1:8" ht="28.5" customHeight="1">
      <c r="A15" s="18"/>
      <c r="B15" s="9" t="s">
        <v>37</v>
      </c>
      <c r="C15" s="49">
        <v>50</v>
      </c>
      <c r="D15" s="49"/>
      <c r="E15" s="118">
        <f t="shared" si="1"/>
        <v>50</v>
      </c>
      <c r="F15" s="49">
        <v>90.8</v>
      </c>
      <c r="G15" s="29">
        <f t="shared" si="2"/>
        <v>40.8</v>
      </c>
      <c r="H15" s="29">
        <f>F15*100/E15</f>
        <v>181.6</v>
      </c>
    </row>
    <row r="16" spans="1:8" ht="18" customHeight="1">
      <c r="A16" s="18"/>
      <c r="B16" s="9" t="s">
        <v>38</v>
      </c>
      <c r="C16" s="49"/>
      <c r="D16" s="49"/>
      <c r="E16" s="118">
        <f t="shared" si="1"/>
        <v>0</v>
      </c>
      <c r="F16" s="10"/>
      <c r="G16" s="29">
        <f t="shared" si="2"/>
        <v>0</v>
      </c>
      <c r="H16" s="29"/>
    </row>
    <row r="17" spans="1:8" ht="18" customHeight="1">
      <c r="A17" s="18" t="s">
        <v>12</v>
      </c>
      <c r="B17" s="62" t="s">
        <v>63</v>
      </c>
      <c r="C17" s="48">
        <v>3168.4</v>
      </c>
      <c r="D17" s="48">
        <v>218.1</v>
      </c>
      <c r="E17" s="117">
        <f t="shared" si="1"/>
        <v>3386.5</v>
      </c>
      <c r="F17" s="37">
        <v>3159.7</v>
      </c>
      <c r="G17" s="28">
        <f t="shared" si="2"/>
        <v>-226.80000000000018</v>
      </c>
      <c r="H17" s="28">
        <f aca="true" t="shared" si="3" ref="H17:H30">F17*100/E17</f>
        <v>93.30282002067031</v>
      </c>
    </row>
    <row r="18" spans="1:8" ht="21.75" customHeight="1">
      <c r="A18" s="23" t="s">
        <v>4</v>
      </c>
      <c r="B18" s="32" t="s">
        <v>64</v>
      </c>
      <c r="C18" s="50">
        <f>C19+C20</f>
        <v>150.4</v>
      </c>
      <c r="D18" s="50">
        <f>D19+D20</f>
        <v>3455.7000000000003</v>
      </c>
      <c r="E18" s="46">
        <f t="shared" si="1"/>
        <v>3606.1000000000004</v>
      </c>
      <c r="F18" s="50">
        <f>F19+F20</f>
        <v>2038.4999999999998</v>
      </c>
      <c r="G18" s="47">
        <f t="shared" si="2"/>
        <v>-1567.6000000000006</v>
      </c>
      <c r="H18" s="27">
        <f t="shared" si="3"/>
        <v>56.52921438673358</v>
      </c>
    </row>
    <row r="19" spans="1:8" ht="46.5" customHeight="1">
      <c r="A19" s="38" t="s">
        <v>13</v>
      </c>
      <c r="B19" s="30" t="s">
        <v>152</v>
      </c>
      <c r="C19" s="64"/>
      <c r="D19" s="64">
        <v>23.9</v>
      </c>
      <c r="E19" s="48">
        <f t="shared" si="1"/>
        <v>23.9</v>
      </c>
      <c r="F19" s="37">
        <v>23.8</v>
      </c>
      <c r="G19" s="28">
        <f t="shared" si="2"/>
        <v>-0.09999999999999787</v>
      </c>
      <c r="H19" s="28">
        <f t="shared" si="3"/>
        <v>99.581589958159</v>
      </c>
    </row>
    <row r="20" spans="1:8" ht="28.5" customHeight="1">
      <c r="A20" s="38" t="s">
        <v>14</v>
      </c>
      <c r="B20" s="63" t="s">
        <v>71</v>
      </c>
      <c r="C20" s="64">
        <f>C21+C22+C23</f>
        <v>150.4</v>
      </c>
      <c r="D20" s="64">
        <f>D21+D22+D23</f>
        <v>3431.8</v>
      </c>
      <c r="E20" s="48">
        <f t="shared" si="1"/>
        <v>3582.2000000000003</v>
      </c>
      <c r="F20" s="64">
        <f>F21+F22+F23</f>
        <v>2014.6999999999998</v>
      </c>
      <c r="G20" s="28">
        <f t="shared" si="2"/>
        <v>-1567.5000000000005</v>
      </c>
      <c r="H20" s="28">
        <f t="shared" si="3"/>
        <v>56.24197420579531</v>
      </c>
    </row>
    <row r="21" spans="1:8" ht="47.25" customHeight="1">
      <c r="A21" s="18"/>
      <c r="B21" s="33" t="s">
        <v>80</v>
      </c>
      <c r="C21" s="51">
        <v>150.4</v>
      </c>
      <c r="D21" s="51">
        <v>38.5</v>
      </c>
      <c r="E21" s="51">
        <f t="shared" si="1"/>
        <v>188.9</v>
      </c>
      <c r="F21" s="10">
        <v>174.1</v>
      </c>
      <c r="G21" s="29">
        <f t="shared" si="2"/>
        <v>-14.800000000000011</v>
      </c>
      <c r="H21" s="29">
        <f t="shared" si="3"/>
        <v>92.16516675489677</v>
      </c>
    </row>
    <row r="22" spans="1:8" ht="21.75" customHeight="1">
      <c r="A22" s="18"/>
      <c r="B22" s="33" t="s">
        <v>160</v>
      </c>
      <c r="C22" s="49"/>
      <c r="D22" s="96">
        <v>3043.3</v>
      </c>
      <c r="E22" s="51">
        <f t="shared" si="1"/>
        <v>3043.3</v>
      </c>
      <c r="F22" s="122">
        <v>1490.6</v>
      </c>
      <c r="G22" s="29">
        <f t="shared" si="2"/>
        <v>-1552.7000000000003</v>
      </c>
      <c r="H22" s="29">
        <f t="shared" si="3"/>
        <v>48.97972595537738</v>
      </c>
    </row>
    <row r="23" spans="1:8" ht="21.75" customHeight="1">
      <c r="A23" s="18"/>
      <c r="B23" s="33" t="s">
        <v>161</v>
      </c>
      <c r="C23" s="49"/>
      <c r="D23" s="49">
        <v>350</v>
      </c>
      <c r="E23" s="51">
        <f t="shared" si="1"/>
        <v>350</v>
      </c>
      <c r="F23" s="10">
        <v>350</v>
      </c>
      <c r="G23" s="29">
        <f t="shared" si="2"/>
        <v>0</v>
      </c>
      <c r="H23" s="29">
        <f t="shared" si="3"/>
        <v>100</v>
      </c>
    </row>
    <row r="24" spans="1:8" ht="21.75" customHeight="1">
      <c r="A24" s="23" t="s">
        <v>5</v>
      </c>
      <c r="B24" s="34" t="s">
        <v>6</v>
      </c>
      <c r="C24" s="53">
        <f>C25+C33+C49+C50</f>
        <v>1020</v>
      </c>
      <c r="D24" s="53">
        <f>D25+D33+D49+D50</f>
        <v>0</v>
      </c>
      <c r="E24" s="46">
        <f t="shared" si="1"/>
        <v>1020</v>
      </c>
      <c r="F24" s="53">
        <f>F25+F33+F49+F50</f>
        <v>2272.2999999999997</v>
      </c>
      <c r="G24" s="47">
        <f t="shared" si="2"/>
        <v>1252.2999999999997</v>
      </c>
      <c r="H24" s="27">
        <f t="shared" si="3"/>
        <v>222.77450980392155</v>
      </c>
    </row>
    <row r="25" spans="1:8" ht="32.25" customHeight="1">
      <c r="A25" s="18" t="s">
        <v>28</v>
      </c>
      <c r="B25" s="30" t="s">
        <v>31</v>
      </c>
      <c r="C25" s="48">
        <f>C26+C27+C28</f>
        <v>200</v>
      </c>
      <c r="D25" s="48">
        <f>D26+D27+D28</f>
        <v>0</v>
      </c>
      <c r="E25" s="48">
        <f t="shared" si="1"/>
        <v>200</v>
      </c>
      <c r="F25" s="48">
        <f>F26+F27+F28</f>
        <v>1279.8</v>
      </c>
      <c r="G25" s="28">
        <f t="shared" si="2"/>
        <v>1079.8</v>
      </c>
      <c r="H25" s="28">
        <f t="shared" si="3"/>
        <v>639.9</v>
      </c>
    </row>
    <row r="26" spans="1:8" ht="29.25" customHeight="1">
      <c r="A26" s="18"/>
      <c r="B26" s="20" t="s">
        <v>27</v>
      </c>
      <c r="C26" s="10">
        <v>170</v>
      </c>
      <c r="D26" s="10"/>
      <c r="E26" s="51">
        <f t="shared" si="1"/>
        <v>170</v>
      </c>
      <c r="F26" s="10">
        <v>275.9</v>
      </c>
      <c r="G26" s="29">
        <f t="shared" si="2"/>
        <v>105.89999999999998</v>
      </c>
      <c r="H26" s="29">
        <f t="shared" si="3"/>
        <v>162.2941176470588</v>
      </c>
    </row>
    <row r="27" spans="1:8" ht="17.25" customHeight="1">
      <c r="A27" s="18"/>
      <c r="B27" s="12" t="s">
        <v>15</v>
      </c>
      <c r="C27" s="49"/>
      <c r="D27" s="49"/>
      <c r="E27" s="51">
        <f t="shared" si="1"/>
        <v>0</v>
      </c>
      <c r="F27" s="10"/>
      <c r="G27" s="29">
        <f t="shared" si="2"/>
        <v>0</v>
      </c>
      <c r="H27" s="29"/>
    </row>
    <row r="28" spans="1:8" ht="18.75" customHeight="1">
      <c r="A28" s="18"/>
      <c r="B28" s="12" t="s">
        <v>16</v>
      </c>
      <c r="C28" s="10">
        <f>C29+C30+C31</f>
        <v>30</v>
      </c>
      <c r="D28" s="10">
        <f>D29+D30+D31</f>
        <v>0</v>
      </c>
      <c r="E28" s="51">
        <f t="shared" si="1"/>
        <v>30</v>
      </c>
      <c r="F28" s="10">
        <f>F29+F30+F31</f>
        <v>1003.9</v>
      </c>
      <c r="G28" s="29">
        <f t="shared" si="2"/>
        <v>973.9</v>
      </c>
      <c r="H28" s="29">
        <f t="shared" si="3"/>
        <v>3346.3333333333335</v>
      </c>
    </row>
    <row r="29" spans="1:8" ht="43.5" customHeight="1">
      <c r="A29" s="18"/>
      <c r="B29" s="11" t="s">
        <v>39</v>
      </c>
      <c r="C29" s="10"/>
      <c r="D29" s="10"/>
      <c r="E29" s="51">
        <f t="shared" si="1"/>
        <v>0</v>
      </c>
      <c r="F29" s="10">
        <v>974.1</v>
      </c>
      <c r="G29" s="29">
        <f t="shared" si="2"/>
        <v>974.1</v>
      </c>
      <c r="H29" s="29"/>
    </row>
    <row r="30" spans="1:8" ht="42.75" customHeight="1">
      <c r="A30" s="18"/>
      <c r="B30" s="11" t="s">
        <v>40</v>
      </c>
      <c r="C30" s="10">
        <v>30</v>
      </c>
      <c r="D30" s="10"/>
      <c r="E30" s="51">
        <f t="shared" si="1"/>
        <v>30</v>
      </c>
      <c r="F30" s="10">
        <v>29.8</v>
      </c>
      <c r="G30" s="29">
        <f t="shared" si="2"/>
        <v>-0.1999999999999993</v>
      </c>
      <c r="H30" s="29">
        <f t="shared" si="3"/>
        <v>99.33333333333333</v>
      </c>
    </row>
    <row r="31" spans="1:8" ht="18" customHeight="1">
      <c r="A31" s="18"/>
      <c r="B31" s="19" t="s">
        <v>41</v>
      </c>
      <c r="C31" s="10"/>
      <c r="D31" s="10"/>
      <c r="E31" s="51">
        <f t="shared" si="1"/>
        <v>0</v>
      </c>
      <c r="F31" s="10"/>
      <c r="G31" s="29">
        <f t="shared" si="2"/>
        <v>0</v>
      </c>
      <c r="H31" s="29"/>
    </row>
    <row r="32" spans="1:9" ht="17.25" customHeight="1">
      <c r="A32" s="25">
        <v>1</v>
      </c>
      <c r="B32" s="2">
        <v>2</v>
      </c>
      <c r="C32" s="3">
        <v>3</v>
      </c>
      <c r="D32" s="3">
        <v>4</v>
      </c>
      <c r="E32" s="3">
        <v>5</v>
      </c>
      <c r="F32" s="3">
        <v>6</v>
      </c>
      <c r="G32" s="2">
        <v>7</v>
      </c>
      <c r="H32" s="2">
        <v>8</v>
      </c>
      <c r="I32" s="13">
        <v>2</v>
      </c>
    </row>
    <row r="33" spans="1:8" ht="26.25" customHeight="1">
      <c r="A33" s="18" t="s">
        <v>17</v>
      </c>
      <c r="B33" s="31" t="s">
        <v>7</v>
      </c>
      <c r="C33" s="48">
        <f>C34+C46</f>
        <v>340</v>
      </c>
      <c r="D33" s="48">
        <f>D34+D46</f>
        <v>0</v>
      </c>
      <c r="E33" s="48">
        <f aca="true" t="shared" si="4" ref="E33:E57">C33+D33</f>
        <v>340</v>
      </c>
      <c r="F33" s="48">
        <f>F34+F46</f>
        <v>339.40000000000003</v>
      </c>
      <c r="G33" s="28">
        <f aca="true" t="shared" si="5" ref="G33:G56">F33-E33</f>
        <v>-0.5999999999999659</v>
      </c>
      <c r="H33" s="28">
        <f>F33*100/E33</f>
        <v>99.82352941176471</v>
      </c>
    </row>
    <row r="34" spans="1:8" ht="42" customHeight="1">
      <c r="A34" s="18"/>
      <c r="B34" s="12" t="s">
        <v>42</v>
      </c>
      <c r="C34" s="54">
        <f>C35+C36+C37+C38+C39+C40+C41+C42+C43+C44+C45</f>
        <v>330</v>
      </c>
      <c r="D34" s="54">
        <f>D35+D36+D37+D38+D39+D40+D41+D42+D43+D44+D45</f>
        <v>0</v>
      </c>
      <c r="E34" s="48">
        <f t="shared" si="4"/>
        <v>330</v>
      </c>
      <c r="F34" s="54">
        <f>F35+F36+F37+F38+F39+F40+F41+F42+F43+F44+F45</f>
        <v>331.6</v>
      </c>
      <c r="G34" s="28">
        <f t="shared" si="5"/>
        <v>1.6000000000000227</v>
      </c>
      <c r="H34" s="28">
        <f>F34*100/E34</f>
        <v>100.48484848484848</v>
      </c>
    </row>
    <row r="35" spans="1:8" ht="29.25" customHeight="1">
      <c r="A35" s="18"/>
      <c r="B35" s="11" t="s">
        <v>43</v>
      </c>
      <c r="C35" s="52"/>
      <c r="D35" s="52"/>
      <c r="E35" s="51">
        <f t="shared" si="4"/>
        <v>0</v>
      </c>
      <c r="F35" s="10"/>
      <c r="G35" s="29">
        <f t="shared" si="5"/>
        <v>0</v>
      </c>
      <c r="H35" s="29"/>
    </row>
    <row r="36" spans="1:8" ht="18" customHeight="1">
      <c r="A36" s="18"/>
      <c r="B36" s="19" t="s">
        <v>44</v>
      </c>
      <c r="C36" s="52">
        <v>25</v>
      </c>
      <c r="D36" s="52"/>
      <c r="E36" s="51">
        <f t="shared" si="4"/>
        <v>25</v>
      </c>
      <c r="F36" s="10">
        <v>17.5</v>
      </c>
      <c r="G36" s="29">
        <f t="shared" si="5"/>
        <v>-7.5</v>
      </c>
      <c r="H36" s="29">
        <f>F36*100/E36</f>
        <v>70</v>
      </c>
    </row>
    <row r="37" spans="1:8" ht="21" customHeight="1">
      <c r="A37" s="18"/>
      <c r="B37" s="19" t="s">
        <v>45</v>
      </c>
      <c r="C37" s="52"/>
      <c r="D37" s="52"/>
      <c r="E37" s="51">
        <f t="shared" si="4"/>
        <v>0</v>
      </c>
      <c r="F37" s="10"/>
      <c r="G37" s="29">
        <f t="shared" si="5"/>
        <v>0</v>
      </c>
      <c r="H37" s="29"/>
    </row>
    <row r="38" spans="1:8" ht="30.75" customHeight="1">
      <c r="A38" s="18"/>
      <c r="B38" s="19" t="s">
        <v>46</v>
      </c>
      <c r="C38" s="52"/>
      <c r="D38" s="52"/>
      <c r="E38" s="51">
        <f t="shared" si="4"/>
        <v>0</v>
      </c>
      <c r="F38" s="10"/>
      <c r="G38" s="29">
        <f t="shared" si="5"/>
        <v>0</v>
      </c>
      <c r="H38" s="29"/>
    </row>
    <row r="39" spans="1:8" ht="17.25" customHeight="1">
      <c r="A39" s="18"/>
      <c r="B39" s="19" t="s">
        <v>47</v>
      </c>
      <c r="C39" s="52"/>
      <c r="D39" s="52"/>
      <c r="E39" s="51">
        <f t="shared" si="4"/>
        <v>0</v>
      </c>
      <c r="F39" s="10"/>
      <c r="G39" s="29">
        <f t="shared" si="5"/>
        <v>0</v>
      </c>
      <c r="H39" s="29"/>
    </row>
    <row r="40" spans="1:8" ht="31.5" customHeight="1">
      <c r="A40" s="18"/>
      <c r="B40" s="19" t="s">
        <v>48</v>
      </c>
      <c r="C40" s="52"/>
      <c r="D40" s="52"/>
      <c r="E40" s="51">
        <f t="shared" si="4"/>
        <v>0</v>
      </c>
      <c r="F40" s="10"/>
      <c r="G40" s="29">
        <f t="shared" si="5"/>
        <v>0</v>
      </c>
      <c r="H40" s="29"/>
    </row>
    <row r="41" spans="1:8" ht="21" customHeight="1">
      <c r="A41" s="18"/>
      <c r="B41" s="21" t="s">
        <v>49</v>
      </c>
      <c r="C41" s="52">
        <v>30</v>
      </c>
      <c r="D41" s="52"/>
      <c r="E41" s="51">
        <f t="shared" si="4"/>
        <v>30</v>
      </c>
      <c r="F41" s="10"/>
      <c r="G41" s="29">
        <f t="shared" si="5"/>
        <v>-30</v>
      </c>
      <c r="H41" s="29">
        <f>F41*100/E41</f>
        <v>0</v>
      </c>
    </row>
    <row r="42" spans="1:8" ht="51" customHeight="1">
      <c r="A42" s="18"/>
      <c r="B42" s="19" t="s">
        <v>50</v>
      </c>
      <c r="C42" s="52"/>
      <c r="D42" s="52"/>
      <c r="E42" s="51">
        <f t="shared" si="4"/>
        <v>0</v>
      </c>
      <c r="F42" s="10"/>
      <c r="G42" s="29">
        <f t="shared" si="5"/>
        <v>0</v>
      </c>
      <c r="H42" s="29"/>
    </row>
    <row r="43" spans="1:8" ht="32.25" customHeight="1">
      <c r="A43" s="18"/>
      <c r="B43" s="19" t="s">
        <v>51</v>
      </c>
      <c r="C43" s="52"/>
      <c r="D43" s="52"/>
      <c r="E43" s="51">
        <f t="shared" si="4"/>
        <v>0</v>
      </c>
      <c r="F43" s="10"/>
      <c r="G43" s="29">
        <f t="shared" si="5"/>
        <v>0</v>
      </c>
      <c r="H43" s="29"/>
    </row>
    <row r="44" spans="1:8" ht="42.75" customHeight="1">
      <c r="A44" s="18"/>
      <c r="B44" s="16" t="s">
        <v>52</v>
      </c>
      <c r="C44" s="52">
        <v>275</v>
      </c>
      <c r="D44" s="52"/>
      <c r="E44" s="51">
        <f t="shared" si="4"/>
        <v>275</v>
      </c>
      <c r="F44" s="10">
        <v>314.1</v>
      </c>
      <c r="G44" s="29">
        <f t="shared" si="5"/>
        <v>39.10000000000002</v>
      </c>
      <c r="H44" s="29">
        <f>F44*100/E44</f>
        <v>114.21818181818183</v>
      </c>
    </row>
    <row r="45" spans="1:8" ht="30.75" customHeight="1">
      <c r="A45" s="18"/>
      <c r="B45" s="19" t="s">
        <v>53</v>
      </c>
      <c r="C45" s="52"/>
      <c r="D45" s="52"/>
      <c r="E45" s="51">
        <f t="shared" si="4"/>
        <v>0</v>
      </c>
      <c r="F45" s="10"/>
      <c r="G45" s="29">
        <f t="shared" si="5"/>
        <v>0</v>
      </c>
      <c r="H45" s="29"/>
    </row>
    <row r="46" spans="1:8" ht="28.5" customHeight="1">
      <c r="A46" s="18"/>
      <c r="B46" s="12" t="s">
        <v>18</v>
      </c>
      <c r="C46" s="54">
        <f>C47+C48</f>
        <v>10</v>
      </c>
      <c r="D46" s="54">
        <f>D47+D48</f>
        <v>0</v>
      </c>
      <c r="E46" s="48">
        <f t="shared" si="4"/>
        <v>10</v>
      </c>
      <c r="F46" s="54">
        <f>F47+F48</f>
        <v>7.8</v>
      </c>
      <c r="G46" s="28">
        <f t="shared" si="5"/>
        <v>-2.2</v>
      </c>
      <c r="H46" s="28">
        <f>F46*100/E46</f>
        <v>78</v>
      </c>
    </row>
    <row r="47" spans="1:8" ht="33" customHeight="1">
      <c r="A47" s="18"/>
      <c r="B47" s="11" t="s">
        <v>56</v>
      </c>
      <c r="C47" s="52"/>
      <c r="D47" s="52"/>
      <c r="E47" s="51">
        <f t="shared" si="4"/>
        <v>0</v>
      </c>
      <c r="F47" s="10"/>
      <c r="G47" s="29">
        <f t="shared" si="5"/>
        <v>0</v>
      </c>
      <c r="H47" s="29"/>
    </row>
    <row r="48" spans="1:8" ht="19.5" customHeight="1">
      <c r="A48" s="18"/>
      <c r="B48" s="11" t="s">
        <v>57</v>
      </c>
      <c r="C48" s="52">
        <v>10</v>
      </c>
      <c r="D48" s="52"/>
      <c r="E48" s="51">
        <f t="shared" si="4"/>
        <v>10</v>
      </c>
      <c r="F48" s="10">
        <v>7.8</v>
      </c>
      <c r="G48" s="29">
        <f t="shared" si="5"/>
        <v>-2.2</v>
      </c>
      <c r="H48" s="29">
        <f>F48*100/E48</f>
        <v>78</v>
      </c>
    </row>
    <row r="49" spans="1:8" ht="19.5" customHeight="1">
      <c r="A49" s="18" t="s">
        <v>19</v>
      </c>
      <c r="B49" s="33" t="s">
        <v>8</v>
      </c>
      <c r="C49" s="48">
        <v>450</v>
      </c>
      <c r="D49" s="48"/>
      <c r="E49" s="48">
        <f t="shared" si="4"/>
        <v>450</v>
      </c>
      <c r="F49" s="37">
        <v>499</v>
      </c>
      <c r="G49" s="28">
        <f t="shared" si="5"/>
        <v>49</v>
      </c>
      <c r="H49" s="28">
        <f>F49*100/E49</f>
        <v>110.88888888888889</v>
      </c>
    </row>
    <row r="50" spans="1:8" ht="30.75" customHeight="1">
      <c r="A50" s="18" t="s">
        <v>20</v>
      </c>
      <c r="B50" s="33" t="s">
        <v>157</v>
      </c>
      <c r="C50" s="48">
        <v>30</v>
      </c>
      <c r="D50" s="48"/>
      <c r="E50" s="48">
        <f t="shared" si="4"/>
        <v>30</v>
      </c>
      <c r="F50" s="37">
        <v>154.1</v>
      </c>
      <c r="G50" s="28">
        <f t="shared" si="5"/>
        <v>124.1</v>
      </c>
      <c r="H50" s="28">
        <f>F50*100/E50</f>
        <v>513.6666666666666</v>
      </c>
    </row>
    <row r="51" spans="1:8" ht="22.5" customHeight="1">
      <c r="A51" s="23"/>
      <c r="B51" s="35" t="s">
        <v>21</v>
      </c>
      <c r="C51" s="55">
        <f>C52+C53</f>
        <v>100</v>
      </c>
      <c r="D51" s="55">
        <f>D52+D53</f>
        <v>0</v>
      </c>
      <c r="E51" s="46">
        <f t="shared" si="4"/>
        <v>100</v>
      </c>
      <c r="F51" s="55">
        <f>F52+F53</f>
        <v>72</v>
      </c>
      <c r="G51" s="47">
        <f t="shared" si="5"/>
        <v>-28</v>
      </c>
      <c r="H51" s="27">
        <f>F51*100/E51</f>
        <v>72</v>
      </c>
    </row>
    <row r="52" spans="1:8" ht="33.75" customHeight="1">
      <c r="A52" s="18" t="s">
        <v>3</v>
      </c>
      <c r="B52" s="33" t="s">
        <v>54</v>
      </c>
      <c r="C52" s="51"/>
      <c r="D52" s="51"/>
      <c r="E52" s="51">
        <f t="shared" si="4"/>
        <v>0</v>
      </c>
      <c r="F52" s="10">
        <v>51</v>
      </c>
      <c r="G52" s="29">
        <f t="shared" si="5"/>
        <v>51</v>
      </c>
      <c r="H52" s="29"/>
    </row>
    <row r="53" spans="1:8" ht="21" customHeight="1">
      <c r="A53" s="18" t="s">
        <v>4</v>
      </c>
      <c r="B53" s="33" t="s">
        <v>22</v>
      </c>
      <c r="C53" s="51">
        <v>100</v>
      </c>
      <c r="D53" s="51"/>
      <c r="E53" s="51">
        <f t="shared" si="4"/>
        <v>100</v>
      </c>
      <c r="F53" s="10">
        <v>21</v>
      </c>
      <c r="G53" s="29">
        <f t="shared" si="5"/>
        <v>-79</v>
      </c>
      <c r="H53" s="29">
        <f>F53*100/E53</f>
        <v>21</v>
      </c>
    </row>
    <row r="54" spans="1:8" ht="37.5" customHeight="1">
      <c r="A54" s="23"/>
      <c r="B54" s="35" t="s">
        <v>23</v>
      </c>
      <c r="C54" s="56"/>
      <c r="D54" s="56"/>
      <c r="E54" s="115">
        <f t="shared" si="4"/>
        <v>0</v>
      </c>
      <c r="F54" s="56"/>
      <c r="G54" s="36">
        <f t="shared" si="5"/>
        <v>0</v>
      </c>
      <c r="H54" s="27"/>
    </row>
    <row r="55" spans="1:8" ht="29.25" customHeight="1">
      <c r="A55" s="23"/>
      <c r="B55" s="35" t="s">
        <v>24</v>
      </c>
      <c r="C55" s="56"/>
      <c r="D55" s="56"/>
      <c r="E55" s="115">
        <f t="shared" si="4"/>
        <v>0</v>
      </c>
      <c r="F55" s="56">
        <v>0.5</v>
      </c>
      <c r="G55" s="36">
        <f t="shared" si="5"/>
        <v>0.5</v>
      </c>
      <c r="H55" s="27"/>
    </row>
    <row r="56" spans="1:8" ht="24.75" customHeight="1">
      <c r="A56" s="23"/>
      <c r="B56" s="15" t="s">
        <v>9</v>
      </c>
      <c r="C56" s="57">
        <f>C8+C51+C54+C55</f>
        <v>12756.8</v>
      </c>
      <c r="D56" s="57">
        <f>D8+D51+D54+D55</f>
        <v>4128.400000000001</v>
      </c>
      <c r="E56" s="115">
        <f t="shared" si="4"/>
        <v>16885.2</v>
      </c>
      <c r="F56" s="57">
        <f>F8+F51+F54+F55</f>
        <v>19741.7</v>
      </c>
      <c r="G56" s="36">
        <f t="shared" si="5"/>
        <v>2856.5</v>
      </c>
      <c r="H56" s="27">
        <f>F56*100/E56</f>
        <v>116.91718191078577</v>
      </c>
    </row>
    <row r="57" spans="1:9" s="43" customFormat="1" ht="23.25" customHeight="1">
      <c r="A57" s="38"/>
      <c r="B57" s="39" t="s">
        <v>25</v>
      </c>
      <c r="C57" s="58"/>
      <c r="D57" s="121">
        <v>6360</v>
      </c>
      <c r="E57" s="48">
        <f t="shared" si="4"/>
        <v>6360</v>
      </c>
      <c r="F57" s="40"/>
      <c r="G57" s="41"/>
      <c r="H57" s="41"/>
      <c r="I57" s="42"/>
    </row>
    <row r="58" ht="13.5" customHeight="1">
      <c r="A58" s="17"/>
    </row>
    <row r="59" ht="13.5">
      <c r="A59" s="17"/>
    </row>
    <row r="60" ht="13.5">
      <c r="A60" s="17"/>
    </row>
    <row r="61" ht="13.5">
      <c r="A61" s="17"/>
    </row>
    <row r="62" spans="1:5" ht="13.5">
      <c r="A62" s="17"/>
      <c r="E62" s="44"/>
    </row>
    <row r="63" spans="1:5" ht="13.5">
      <c r="A63" s="17"/>
      <c r="E63" s="44"/>
    </row>
    <row r="64" ht="13.5">
      <c r="A64" s="17"/>
    </row>
    <row r="65" spans="1:5" ht="13.5">
      <c r="A65" s="17"/>
      <c r="E65" s="44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  <row r="72" ht="13.5">
      <c r="A72" s="17"/>
    </row>
    <row r="73" ht="13.5">
      <c r="A73" s="17"/>
    </row>
    <row r="74" ht="13.5">
      <c r="A74" s="17"/>
    </row>
    <row r="75" ht="13.5">
      <c r="A75" s="17"/>
    </row>
    <row r="76" ht="13.5">
      <c r="A76" s="17"/>
    </row>
    <row r="77" ht="13.5">
      <c r="A77" s="17"/>
    </row>
    <row r="78" ht="13.5">
      <c r="A78" s="17"/>
    </row>
    <row r="79" ht="13.5">
      <c r="A79" s="17"/>
    </row>
    <row r="80" ht="13.5">
      <c r="A80" s="17"/>
    </row>
    <row r="81" ht="13.5">
      <c r="A81" s="17"/>
    </row>
    <row r="82" ht="13.5">
      <c r="A82" s="17"/>
    </row>
    <row r="83" ht="13.5">
      <c r="A83" s="17"/>
    </row>
    <row r="84" ht="13.5">
      <c r="A84" s="17"/>
    </row>
    <row r="85" ht="13.5">
      <c r="A85" s="17"/>
    </row>
    <row r="86" ht="13.5">
      <c r="A86" s="17"/>
    </row>
    <row r="87" ht="13.5">
      <c r="A87" s="17"/>
    </row>
    <row r="88" ht="13.5">
      <c r="A88" s="17"/>
    </row>
    <row r="89" ht="13.5">
      <c r="A89" s="17"/>
    </row>
    <row r="90" ht="13.5">
      <c r="A90" s="17"/>
    </row>
    <row r="91" ht="13.5">
      <c r="A91" s="17"/>
    </row>
    <row r="92" ht="13.5">
      <c r="A92" s="17"/>
    </row>
    <row r="93" ht="13.5">
      <c r="A93" s="17"/>
    </row>
    <row r="94" ht="13.5">
      <c r="A94" s="17"/>
    </row>
    <row r="95" ht="13.5">
      <c r="A95" s="17"/>
    </row>
    <row r="96" ht="13.5">
      <c r="A96" s="17"/>
    </row>
    <row r="97" ht="13.5">
      <c r="A97" s="17"/>
    </row>
    <row r="98" ht="13.5">
      <c r="A98" s="17"/>
    </row>
    <row r="99" ht="13.5">
      <c r="A99" s="17"/>
    </row>
    <row r="100" ht="13.5">
      <c r="A100" s="17"/>
    </row>
    <row r="101" ht="13.5">
      <c r="A101" s="17"/>
    </row>
    <row r="102" ht="13.5">
      <c r="A102" s="17"/>
    </row>
    <row r="103" ht="13.5">
      <c r="A103" s="17"/>
    </row>
    <row r="104" ht="13.5">
      <c r="A104" s="17"/>
    </row>
    <row r="105" ht="13.5">
      <c r="A105" s="17"/>
    </row>
    <row r="106" ht="13.5">
      <c r="A106" s="17"/>
    </row>
    <row r="107" ht="13.5">
      <c r="A107" s="17"/>
    </row>
  </sheetData>
  <sheetProtection/>
  <mergeCells count="9">
    <mergeCell ref="A2:H2"/>
    <mergeCell ref="A3:H3"/>
    <mergeCell ref="A5:A6"/>
    <mergeCell ref="B5:B6"/>
    <mergeCell ref="C5:C6"/>
    <mergeCell ref="D5:D6"/>
    <mergeCell ref="E5:E6"/>
    <mergeCell ref="F5:F6"/>
    <mergeCell ref="G5:H5"/>
  </mergeCells>
  <printOptions/>
  <pageMargins left="0.35" right="0.13" top="0.2" bottom="0.18" header="0.2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N92"/>
  <sheetViews>
    <sheetView showZeros="0" tabSelected="1" zoomScalePageLayoutView="0" workbookViewId="0" topLeftCell="A1">
      <pane ySplit="5" topLeftCell="A6" activePane="bottomLeft" state="frozen"/>
      <selection pane="topLeft" activeCell="G86" sqref="G86"/>
      <selection pane="bottomLeft" activeCell="L13" sqref="L13"/>
    </sheetView>
  </sheetViews>
  <sheetFormatPr defaultColWidth="9.140625" defaultRowHeight="12.75"/>
  <cols>
    <col min="1" max="1" width="3.7109375" style="66" customWidth="1"/>
    <col min="2" max="2" width="48.7109375" style="66" customWidth="1"/>
    <col min="3" max="3" width="8.140625" style="66" customWidth="1"/>
    <col min="4" max="4" width="7.7109375" style="66" customWidth="1"/>
    <col min="5" max="5" width="6.00390625" style="66" customWidth="1"/>
    <col min="6" max="6" width="7.7109375" style="66" customWidth="1"/>
    <col min="7" max="7" width="7.8515625" style="66" customWidth="1"/>
    <col min="8" max="8" width="7.57421875" style="66" customWidth="1"/>
    <col min="9" max="9" width="5.28125" style="66" customWidth="1"/>
    <col min="10" max="10" width="2.421875" style="82" customWidth="1"/>
    <col min="11" max="16384" width="9.140625" style="66" customWidth="1"/>
  </cols>
  <sheetData>
    <row r="1" spans="1:10" ht="17.25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65">
        <v>3</v>
      </c>
    </row>
    <row r="2" spans="1:10" ht="15.75" customHeight="1">
      <c r="A2" s="67"/>
      <c r="B2" s="67"/>
      <c r="C2" s="67"/>
      <c r="D2" s="67"/>
      <c r="E2" s="67"/>
      <c r="F2" s="67"/>
      <c r="G2" s="67"/>
      <c r="H2" s="68" t="s">
        <v>59</v>
      </c>
      <c r="I2" s="67"/>
      <c r="J2" s="69"/>
    </row>
    <row r="3" spans="1:10" ht="15.75" customHeight="1">
      <c r="A3" s="133" t="s">
        <v>72</v>
      </c>
      <c r="B3" s="134" t="s">
        <v>73</v>
      </c>
      <c r="C3" s="135" t="s">
        <v>74</v>
      </c>
      <c r="D3" s="135" t="s">
        <v>67</v>
      </c>
      <c r="E3" s="135"/>
      <c r="F3" s="135" t="s">
        <v>75</v>
      </c>
      <c r="G3" s="135" t="s">
        <v>69</v>
      </c>
      <c r="H3" s="134" t="s">
        <v>70</v>
      </c>
      <c r="I3" s="134"/>
      <c r="J3" s="65"/>
    </row>
    <row r="4" spans="1:10" s="72" customFormat="1" ht="21.75" customHeight="1">
      <c r="A4" s="133"/>
      <c r="B4" s="134"/>
      <c r="C4" s="135"/>
      <c r="D4" s="71" t="s">
        <v>76</v>
      </c>
      <c r="E4" s="71" t="s">
        <v>77</v>
      </c>
      <c r="F4" s="135"/>
      <c r="G4" s="135"/>
      <c r="H4" s="70" t="s">
        <v>78</v>
      </c>
      <c r="I4" s="70" t="s">
        <v>2</v>
      </c>
      <c r="J4" s="65"/>
    </row>
    <row r="5" spans="1:10" s="72" customFormat="1" ht="1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65"/>
    </row>
    <row r="6" spans="1:11" s="72" customFormat="1" ht="20.25" customHeight="1">
      <c r="A6" s="74"/>
      <c r="B6" s="74" t="s">
        <v>81</v>
      </c>
      <c r="C6" s="75">
        <f>C7+C8+C9+C10+C11+C12</f>
        <v>3423.8000000000006</v>
      </c>
      <c r="D6" s="75">
        <f>D7+D8+D9+D10+D11+D12</f>
        <v>692</v>
      </c>
      <c r="E6" s="75">
        <f>E7+E8+E9+E10+E11+E12</f>
        <v>-19.8</v>
      </c>
      <c r="F6" s="75">
        <f aca="true" t="shared" si="0" ref="F6:F42">C6+D6+E6</f>
        <v>4096.000000000001</v>
      </c>
      <c r="G6" s="75">
        <f>G7+G8+G9+G10+G11+G12</f>
        <v>3505.6</v>
      </c>
      <c r="H6" s="75">
        <f aca="true" t="shared" si="1" ref="H6:H83">G6-F6</f>
        <v>-590.400000000001</v>
      </c>
      <c r="I6" s="75">
        <f aca="true" t="shared" si="2" ref="I6:I18">G6*100/F6</f>
        <v>85.58593749999999</v>
      </c>
      <c r="J6" s="65"/>
      <c r="K6" s="43"/>
    </row>
    <row r="7" spans="1:10" ht="31.5" customHeight="1">
      <c r="A7" s="78">
        <v>1</v>
      </c>
      <c r="B7" s="78" t="s">
        <v>88</v>
      </c>
      <c r="C7" s="77">
        <v>940.7</v>
      </c>
      <c r="D7" s="77">
        <v>61.5</v>
      </c>
      <c r="E7" s="77"/>
      <c r="F7" s="77">
        <f t="shared" si="0"/>
        <v>1002.2</v>
      </c>
      <c r="G7" s="77">
        <v>848.1</v>
      </c>
      <c r="H7" s="77">
        <f t="shared" si="1"/>
        <v>-154.10000000000002</v>
      </c>
      <c r="I7" s="77">
        <f t="shared" si="2"/>
        <v>84.62382757932548</v>
      </c>
      <c r="J7" s="65"/>
    </row>
    <row r="8" spans="1:10" ht="20.25" customHeight="1">
      <c r="A8" s="78">
        <v>2</v>
      </c>
      <c r="B8" s="78" t="s">
        <v>84</v>
      </c>
      <c r="C8" s="77">
        <v>2286.4</v>
      </c>
      <c r="D8" s="77">
        <v>419</v>
      </c>
      <c r="E8" s="77">
        <v>10</v>
      </c>
      <c r="F8" s="77">
        <f t="shared" si="0"/>
        <v>2715.4</v>
      </c>
      <c r="G8" s="77">
        <v>2349.5</v>
      </c>
      <c r="H8" s="77">
        <f t="shared" si="1"/>
        <v>-365.9000000000001</v>
      </c>
      <c r="I8" s="77">
        <f t="shared" si="2"/>
        <v>86.52500552404803</v>
      </c>
      <c r="J8" s="65"/>
    </row>
    <row r="9" spans="1:10" ht="30" customHeight="1">
      <c r="A9" s="78">
        <v>3</v>
      </c>
      <c r="B9" s="78" t="s">
        <v>85</v>
      </c>
      <c r="C9" s="77">
        <v>65.3</v>
      </c>
      <c r="D9" s="77">
        <v>11.5</v>
      </c>
      <c r="E9" s="77"/>
      <c r="F9" s="77">
        <f t="shared" si="0"/>
        <v>76.8</v>
      </c>
      <c r="G9" s="77">
        <v>68.7</v>
      </c>
      <c r="H9" s="77">
        <f>G9-F9</f>
        <v>-8.099999999999994</v>
      </c>
      <c r="I9" s="77">
        <f t="shared" si="2"/>
        <v>89.453125</v>
      </c>
      <c r="J9" s="65"/>
    </row>
    <row r="10" spans="1:10" ht="20.25" customHeight="1">
      <c r="A10" s="78">
        <v>4</v>
      </c>
      <c r="B10" s="78" t="s">
        <v>79</v>
      </c>
      <c r="C10" s="77">
        <v>75</v>
      </c>
      <c r="D10" s="77"/>
      <c r="E10" s="77">
        <v>-29.8</v>
      </c>
      <c r="F10" s="77">
        <f t="shared" si="0"/>
        <v>45.2</v>
      </c>
      <c r="G10" s="77"/>
      <c r="H10" s="77">
        <f t="shared" si="1"/>
        <v>-45.2</v>
      </c>
      <c r="I10" s="77">
        <f t="shared" si="2"/>
        <v>0</v>
      </c>
      <c r="J10" s="65"/>
    </row>
    <row r="11" spans="1:10" ht="46.5" customHeight="1">
      <c r="A11" s="78">
        <v>5</v>
      </c>
      <c r="B11" s="78" t="s">
        <v>82</v>
      </c>
      <c r="C11" s="77">
        <v>15</v>
      </c>
      <c r="D11" s="77"/>
      <c r="E11" s="77"/>
      <c r="F11" s="77">
        <f t="shared" si="0"/>
        <v>15</v>
      </c>
      <c r="G11" s="81"/>
      <c r="H11" s="77">
        <f t="shared" si="1"/>
        <v>-15</v>
      </c>
      <c r="I11" s="77"/>
      <c r="J11" s="65"/>
    </row>
    <row r="12" spans="1:10" ht="30">
      <c r="A12" s="78">
        <v>6</v>
      </c>
      <c r="B12" s="78" t="s">
        <v>83</v>
      </c>
      <c r="C12" s="77">
        <v>41.4</v>
      </c>
      <c r="D12" s="77">
        <v>200</v>
      </c>
      <c r="E12" s="77"/>
      <c r="F12" s="81">
        <f t="shared" si="0"/>
        <v>241.4</v>
      </c>
      <c r="G12" s="77">
        <v>239.3</v>
      </c>
      <c r="H12" s="77">
        <f>G12-F12</f>
        <v>-2.0999999999999943</v>
      </c>
      <c r="I12" s="77">
        <f t="shared" si="2"/>
        <v>99.13007456503728</v>
      </c>
      <c r="J12" s="65"/>
    </row>
    <row r="13" spans="1:14" ht="20.25" customHeight="1">
      <c r="A13" s="74"/>
      <c r="B13" s="74" t="s">
        <v>86</v>
      </c>
      <c r="C13" s="75">
        <f>C14+C19+C23+C28+C34+C35+C38+C39+C40+C41+C42+C43+C44</f>
        <v>3015.5000000000005</v>
      </c>
      <c r="D13" s="75">
        <f>D14+D19+D23+D28+D34+D35+D38+D39+D40+D41+D42+D43+D44</f>
        <v>6666.600000000001</v>
      </c>
      <c r="E13" s="75">
        <f>E14+E19+E23+E28+E34+E35+E38+E39+E40+E41+E42+E43</f>
        <v>0</v>
      </c>
      <c r="F13" s="75">
        <f t="shared" si="0"/>
        <v>9682.100000000002</v>
      </c>
      <c r="G13" s="75">
        <f>G14+G19+G23+G28+G34+G35+G38+G39+G40+G41+G42+G43+G44</f>
        <v>4775.599999999999</v>
      </c>
      <c r="H13" s="75">
        <f t="shared" si="1"/>
        <v>-4906.500000000003</v>
      </c>
      <c r="I13" s="75">
        <f t="shared" si="2"/>
        <v>49.32401028702449</v>
      </c>
      <c r="J13" s="65"/>
      <c r="K13" s="80"/>
      <c r="L13" s="80"/>
      <c r="M13" s="80"/>
      <c r="N13" s="80"/>
    </row>
    <row r="14" spans="1:14" ht="33" customHeight="1">
      <c r="A14" s="105">
        <v>1</v>
      </c>
      <c r="B14" s="106" t="s">
        <v>87</v>
      </c>
      <c r="C14" s="107">
        <f>C15+C16+C17+C18</f>
        <v>788.6</v>
      </c>
      <c r="D14" s="107">
        <f>D15+D16+D17+D18</f>
        <v>2603.3</v>
      </c>
      <c r="E14" s="107">
        <f>E15+E16+E17+E18</f>
        <v>0</v>
      </c>
      <c r="F14" s="107">
        <f>C14+D14+E14</f>
        <v>3391.9</v>
      </c>
      <c r="G14" s="107">
        <f>G15+G16+G17+G18</f>
        <v>1774.5</v>
      </c>
      <c r="H14" s="107">
        <f t="shared" si="1"/>
        <v>-1617.4</v>
      </c>
      <c r="I14" s="107">
        <f t="shared" si="2"/>
        <v>52.31581119726407</v>
      </c>
      <c r="J14" s="65"/>
      <c r="K14" s="80"/>
      <c r="L14" s="80"/>
      <c r="M14" s="80"/>
      <c r="N14" s="80"/>
    </row>
    <row r="15" spans="1:14" ht="22.5" customHeight="1">
      <c r="A15" s="78"/>
      <c r="B15" s="97" t="s">
        <v>137</v>
      </c>
      <c r="C15" s="77">
        <v>600</v>
      </c>
      <c r="D15" s="77">
        <v>2058.7</v>
      </c>
      <c r="E15" s="77"/>
      <c r="F15" s="77">
        <f>C15+D15+E15</f>
        <v>2658.7</v>
      </c>
      <c r="G15" s="77">
        <v>1346.7</v>
      </c>
      <c r="H15" s="77">
        <f t="shared" si="1"/>
        <v>-1311.9999999999998</v>
      </c>
      <c r="I15" s="77">
        <f t="shared" si="2"/>
        <v>50.65257456651747</v>
      </c>
      <c r="J15" s="65"/>
      <c r="K15" s="80"/>
      <c r="L15" s="80"/>
      <c r="M15" s="80"/>
      <c r="N15" s="80"/>
    </row>
    <row r="16" spans="1:14" ht="20.25" customHeight="1">
      <c r="A16" s="78"/>
      <c r="B16" s="97" t="s">
        <v>131</v>
      </c>
      <c r="C16" s="77"/>
      <c r="D16" s="77">
        <v>325</v>
      </c>
      <c r="E16" s="77"/>
      <c r="F16" s="77">
        <f>C16+D16+E16</f>
        <v>325</v>
      </c>
      <c r="G16" s="77">
        <v>178.2</v>
      </c>
      <c r="H16" s="77">
        <f t="shared" si="1"/>
        <v>-146.8</v>
      </c>
      <c r="I16" s="77">
        <f t="shared" si="2"/>
        <v>54.83076923076923</v>
      </c>
      <c r="J16" s="65"/>
      <c r="K16" s="80"/>
      <c r="L16" s="80"/>
      <c r="M16" s="80"/>
      <c r="N16" s="80"/>
    </row>
    <row r="17" spans="1:14" ht="20.25" customHeight="1">
      <c r="A17" s="78"/>
      <c r="B17" s="97" t="s">
        <v>132</v>
      </c>
      <c r="C17" s="77"/>
      <c r="D17" s="77">
        <v>104.3</v>
      </c>
      <c r="E17" s="77"/>
      <c r="F17" s="77">
        <f>C17+D17+E17</f>
        <v>104.3</v>
      </c>
      <c r="G17" s="77">
        <v>26.8</v>
      </c>
      <c r="H17" s="77">
        <f t="shared" si="1"/>
        <v>-77.5</v>
      </c>
      <c r="I17" s="77">
        <f t="shared" si="2"/>
        <v>25.69511025886865</v>
      </c>
      <c r="J17" s="65"/>
      <c r="K17" s="80"/>
      <c r="L17" s="80"/>
      <c r="M17" s="80"/>
      <c r="N17" s="80"/>
    </row>
    <row r="18" spans="1:14" ht="20.25" customHeight="1">
      <c r="A18" s="78"/>
      <c r="B18" s="97" t="s">
        <v>154</v>
      </c>
      <c r="C18" s="77">
        <v>188.6</v>
      </c>
      <c r="D18" s="77">
        <v>115.3</v>
      </c>
      <c r="E18" s="77"/>
      <c r="F18" s="77">
        <f>C18+D18+E18</f>
        <v>303.9</v>
      </c>
      <c r="G18" s="77">
        <v>222.8</v>
      </c>
      <c r="H18" s="77">
        <f t="shared" si="1"/>
        <v>-81.09999999999997</v>
      </c>
      <c r="I18" s="77">
        <f t="shared" si="2"/>
        <v>73.31358999670945</v>
      </c>
      <c r="J18" s="65"/>
      <c r="K18" s="80"/>
      <c r="L18" s="80"/>
      <c r="M18" s="80"/>
      <c r="N18" s="80"/>
    </row>
    <row r="19" spans="1:14" ht="20.25" customHeight="1">
      <c r="A19" s="105">
        <v>2</v>
      </c>
      <c r="B19" s="106" t="s">
        <v>89</v>
      </c>
      <c r="C19" s="107">
        <f>C20+C21+C22</f>
        <v>394.2</v>
      </c>
      <c r="D19" s="107">
        <f>D20+D21+D22</f>
        <v>226.39999999999998</v>
      </c>
      <c r="E19" s="107">
        <f>E20+E21+E22</f>
        <v>0</v>
      </c>
      <c r="F19" s="107">
        <f t="shared" si="0"/>
        <v>620.5999999999999</v>
      </c>
      <c r="G19" s="107">
        <f>G20+G21+G22</f>
        <v>594.3</v>
      </c>
      <c r="H19" s="107">
        <f t="shared" si="1"/>
        <v>-26.299999999999955</v>
      </c>
      <c r="I19" s="107">
        <f>G19*100/F19</f>
        <v>95.76216564614889</v>
      </c>
      <c r="J19" s="65"/>
      <c r="K19" s="80"/>
      <c r="L19" s="80"/>
      <c r="M19" s="80"/>
      <c r="N19" s="80"/>
    </row>
    <row r="20" spans="1:14" ht="30">
      <c r="A20" s="78"/>
      <c r="B20" s="97" t="s">
        <v>138</v>
      </c>
      <c r="C20" s="77">
        <v>300</v>
      </c>
      <c r="D20" s="77">
        <v>100.1</v>
      </c>
      <c r="E20" s="77"/>
      <c r="F20" s="77">
        <f t="shared" si="0"/>
        <v>400.1</v>
      </c>
      <c r="G20" s="77">
        <v>389.2</v>
      </c>
      <c r="H20" s="77">
        <f t="shared" si="1"/>
        <v>-10.900000000000034</v>
      </c>
      <c r="I20" s="77">
        <f aca="true" t="shared" si="3" ref="I20:I31">G20*100/F20</f>
        <v>97.27568107973006</v>
      </c>
      <c r="J20" s="65"/>
      <c r="K20" s="80"/>
      <c r="L20" s="80"/>
      <c r="M20" s="80"/>
      <c r="N20" s="80"/>
    </row>
    <row r="21" spans="1:14" ht="18.75" customHeight="1">
      <c r="A21" s="78"/>
      <c r="B21" s="97" t="s">
        <v>139</v>
      </c>
      <c r="C21" s="77">
        <v>94.2</v>
      </c>
      <c r="D21" s="77">
        <v>25.2</v>
      </c>
      <c r="E21" s="77"/>
      <c r="F21" s="77">
        <f t="shared" si="0"/>
        <v>119.4</v>
      </c>
      <c r="G21" s="81">
        <v>110</v>
      </c>
      <c r="H21" s="77">
        <f t="shared" si="1"/>
        <v>-9.400000000000006</v>
      </c>
      <c r="I21" s="77">
        <f t="shared" si="3"/>
        <v>92.12730318257957</v>
      </c>
      <c r="J21" s="65"/>
      <c r="K21" s="80"/>
      <c r="L21" s="80"/>
      <c r="M21" s="80"/>
      <c r="N21" s="80"/>
    </row>
    <row r="22" spans="1:14" ht="20.25" customHeight="1">
      <c r="A22" s="78"/>
      <c r="B22" s="97" t="s">
        <v>140</v>
      </c>
      <c r="C22" s="77"/>
      <c r="D22" s="77">
        <v>101.1</v>
      </c>
      <c r="E22" s="77"/>
      <c r="F22" s="77">
        <f t="shared" si="0"/>
        <v>101.1</v>
      </c>
      <c r="G22" s="77">
        <v>95.1</v>
      </c>
      <c r="H22" s="77">
        <f t="shared" si="1"/>
        <v>-6</v>
      </c>
      <c r="I22" s="77">
        <f t="shared" si="3"/>
        <v>94.06528189910979</v>
      </c>
      <c r="J22" s="65"/>
      <c r="K22" s="80"/>
      <c r="L22" s="80"/>
      <c r="M22" s="80"/>
      <c r="N22" s="80"/>
    </row>
    <row r="23" spans="1:14" ht="33" customHeight="1">
      <c r="A23" s="105">
        <v>3</v>
      </c>
      <c r="B23" s="106" t="s">
        <v>90</v>
      </c>
      <c r="C23" s="107">
        <f>C24+C25+C26+C27</f>
        <v>385.5</v>
      </c>
      <c r="D23" s="107">
        <f>D24+D25+D26+D27</f>
        <v>799.9</v>
      </c>
      <c r="E23" s="107">
        <f>E24+E25+E26+E27</f>
        <v>0</v>
      </c>
      <c r="F23" s="107">
        <f t="shared" si="0"/>
        <v>1185.4</v>
      </c>
      <c r="G23" s="107">
        <f>G24+G25+G26+G27</f>
        <v>579</v>
      </c>
      <c r="H23" s="107">
        <f t="shared" si="1"/>
        <v>-606.4000000000001</v>
      </c>
      <c r="I23" s="107">
        <f t="shared" si="3"/>
        <v>48.8442719757044</v>
      </c>
      <c r="J23" s="65"/>
      <c r="K23" s="80"/>
      <c r="L23" s="80"/>
      <c r="M23" s="80"/>
      <c r="N23" s="80"/>
    </row>
    <row r="24" spans="1:14" ht="33" customHeight="1">
      <c r="A24" s="78"/>
      <c r="B24" s="97" t="s">
        <v>141</v>
      </c>
      <c r="C24" s="77">
        <v>20</v>
      </c>
      <c r="D24" s="77">
        <v>12</v>
      </c>
      <c r="E24" s="77"/>
      <c r="F24" s="77">
        <f t="shared" si="0"/>
        <v>32</v>
      </c>
      <c r="G24" s="77">
        <v>28.1</v>
      </c>
      <c r="H24" s="77">
        <f t="shared" si="1"/>
        <v>-3.8999999999999986</v>
      </c>
      <c r="I24" s="77">
        <f t="shared" si="3"/>
        <v>87.8125</v>
      </c>
      <c r="J24" s="65"/>
      <c r="K24" s="80"/>
      <c r="L24" s="80"/>
      <c r="M24" s="80"/>
      <c r="N24" s="80"/>
    </row>
    <row r="25" spans="1:14" ht="30.75" customHeight="1">
      <c r="A25" s="78"/>
      <c r="B25" s="97" t="s">
        <v>133</v>
      </c>
      <c r="C25" s="77"/>
      <c r="D25" s="77">
        <v>178.1</v>
      </c>
      <c r="E25" s="77"/>
      <c r="F25" s="77">
        <f t="shared" si="0"/>
        <v>178.1</v>
      </c>
      <c r="G25" s="77">
        <v>139.8</v>
      </c>
      <c r="H25" s="77">
        <f t="shared" si="1"/>
        <v>-38.29999999999998</v>
      </c>
      <c r="I25" s="77">
        <f t="shared" si="3"/>
        <v>78.4952274003369</v>
      </c>
      <c r="J25" s="65"/>
      <c r="K25" s="80"/>
      <c r="L25" s="80"/>
      <c r="M25" s="80"/>
      <c r="N25" s="80"/>
    </row>
    <row r="26" spans="1:14" ht="30" customHeight="1">
      <c r="A26" s="78"/>
      <c r="B26" s="97" t="s">
        <v>134</v>
      </c>
      <c r="C26" s="77"/>
      <c r="D26" s="77">
        <v>715.3</v>
      </c>
      <c r="E26" s="77"/>
      <c r="F26" s="77">
        <f t="shared" si="0"/>
        <v>715.3</v>
      </c>
      <c r="G26" s="77">
        <v>151.2</v>
      </c>
      <c r="H26" s="77">
        <f t="shared" si="1"/>
        <v>-564.0999999999999</v>
      </c>
      <c r="I26" s="77">
        <f t="shared" si="3"/>
        <v>21.137984062631062</v>
      </c>
      <c r="J26" s="65"/>
      <c r="K26" s="80"/>
      <c r="L26" s="80"/>
      <c r="M26" s="80"/>
      <c r="N26" s="80"/>
    </row>
    <row r="27" spans="1:14" ht="20.25" customHeight="1">
      <c r="A27" s="78"/>
      <c r="B27" s="97" t="s">
        <v>151</v>
      </c>
      <c r="C27" s="77">
        <v>365.5</v>
      </c>
      <c r="D27" s="77">
        <v>-105.5</v>
      </c>
      <c r="E27" s="77"/>
      <c r="F27" s="77">
        <f>C27+D27+E27</f>
        <v>260</v>
      </c>
      <c r="G27" s="77">
        <v>259.9</v>
      </c>
      <c r="H27" s="77">
        <f>G27-F27</f>
        <v>-0.10000000000002274</v>
      </c>
      <c r="I27" s="77">
        <f t="shared" si="3"/>
        <v>99.96153846153845</v>
      </c>
      <c r="J27" s="65"/>
      <c r="K27" s="80"/>
      <c r="L27" s="80"/>
      <c r="M27" s="80"/>
      <c r="N27" s="80"/>
    </row>
    <row r="28" spans="1:14" ht="17.25" customHeight="1">
      <c r="A28" s="105">
        <v>4</v>
      </c>
      <c r="B28" s="106" t="s">
        <v>91</v>
      </c>
      <c r="C28" s="107">
        <f>C29+C30+C31+C33</f>
        <v>145.2</v>
      </c>
      <c r="D28" s="107">
        <f>D29+D30+D31+D33</f>
        <v>1676.8</v>
      </c>
      <c r="E28" s="107">
        <f>E29+E30+E31+E33</f>
        <v>0</v>
      </c>
      <c r="F28" s="107">
        <f t="shared" si="0"/>
        <v>1822</v>
      </c>
      <c r="G28" s="107">
        <f>G29+G30+G31+G33</f>
        <v>802.9</v>
      </c>
      <c r="H28" s="107">
        <f t="shared" si="1"/>
        <v>-1019.1</v>
      </c>
      <c r="I28" s="107">
        <f t="shared" si="3"/>
        <v>44.066959385290886</v>
      </c>
      <c r="J28" s="65"/>
      <c r="K28" s="80"/>
      <c r="L28" s="80"/>
      <c r="M28" s="80"/>
      <c r="N28" s="80"/>
    </row>
    <row r="29" spans="1:14" ht="31.5" customHeight="1">
      <c r="A29" s="78"/>
      <c r="B29" s="97" t="s">
        <v>142</v>
      </c>
      <c r="C29" s="77"/>
      <c r="D29" s="77">
        <v>1518.6</v>
      </c>
      <c r="E29" s="77"/>
      <c r="F29" s="77">
        <f t="shared" si="0"/>
        <v>1518.6</v>
      </c>
      <c r="G29" s="77">
        <v>676.9</v>
      </c>
      <c r="H29" s="77">
        <f t="shared" si="1"/>
        <v>-841.6999999999999</v>
      </c>
      <c r="I29" s="77">
        <f t="shared" si="3"/>
        <v>44.57394969050441</v>
      </c>
      <c r="J29" s="65"/>
      <c r="K29" s="80"/>
      <c r="L29" s="80"/>
      <c r="M29" s="80"/>
      <c r="N29" s="80"/>
    </row>
    <row r="30" spans="1:14" ht="32.25" customHeight="1">
      <c r="A30" s="78"/>
      <c r="B30" s="97" t="s">
        <v>135</v>
      </c>
      <c r="C30" s="77"/>
      <c r="D30" s="77">
        <v>118</v>
      </c>
      <c r="E30" s="77"/>
      <c r="F30" s="77">
        <f t="shared" si="0"/>
        <v>118</v>
      </c>
      <c r="G30" s="77"/>
      <c r="H30" s="77">
        <f t="shared" si="1"/>
        <v>-118</v>
      </c>
      <c r="I30" s="77"/>
      <c r="J30" s="65"/>
      <c r="K30" s="80"/>
      <c r="L30" s="80"/>
      <c r="M30" s="80"/>
      <c r="N30" s="80"/>
    </row>
    <row r="31" spans="1:14" ht="21.75" customHeight="1">
      <c r="A31" s="78"/>
      <c r="B31" s="97" t="s">
        <v>136</v>
      </c>
      <c r="C31" s="77">
        <v>145.2</v>
      </c>
      <c r="D31" s="77">
        <v>40.2</v>
      </c>
      <c r="E31" s="77"/>
      <c r="F31" s="77">
        <f t="shared" si="0"/>
        <v>185.39999999999998</v>
      </c>
      <c r="G31" s="77">
        <v>126</v>
      </c>
      <c r="H31" s="77">
        <f t="shared" si="1"/>
        <v>-59.39999999999998</v>
      </c>
      <c r="I31" s="77">
        <f t="shared" si="3"/>
        <v>67.96116504854369</v>
      </c>
      <c r="J31" s="65"/>
      <c r="K31" s="80"/>
      <c r="L31" s="80"/>
      <c r="M31" s="80"/>
      <c r="N31" s="80"/>
    </row>
    <row r="32" spans="1:14" ht="19.5" customHeight="1">
      <c r="A32" s="73">
        <v>1</v>
      </c>
      <c r="B32" s="73">
        <v>2</v>
      </c>
      <c r="C32" s="73">
        <v>3</v>
      </c>
      <c r="D32" s="73">
        <v>4</v>
      </c>
      <c r="E32" s="73">
        <v>5</v>
      </c>
      <c r="F32" s="73">
        <v>6</v>
      </c>
      <c r="G32" s="73">
        <v>7</v>
      </c>
      <c r="H32" s="73">
        <v>8</v>
      </c>
      <c r="I32" s="73">
        <v>9</v>
      </c>
      <c r="J32" s="65">
        <v>4</v>
      </c>
      <c r="K32" s="80"/>
      <c r="L32" s="80"/>
      <c r="M32" s="80"/>
      <c r="N32" s="80"/>
    </row>
    <row r="33" spans="1:14" ht="30">
      <c r="A33" s="78"/>
      <c r="B33" s="97" t="s">
        <v>153</v>
      </c>
      <c r="C33" s="77"/>
      <c r="D33" s="77"/>
      <c r="E33" s="77"/>
      <c r="F33" s="77">
        <f t="shared" si="0"/>
        <v>0</v>
      </c>
      <c r="G33" s="77"/>
      <c r="H33" s="77">
        <f t="shared" si="1"/>
        <v>0</v>
      </c>
      <c r="I33" s="77"/>
      <c r="J33" s="65"/>
      <c r="K33" s="80"/>
      <c r="L33" s="80"/>
      <c r="M33" s="80"/>
      <c r="N33" s="80"/>
    </row>
    <row r="34" spans="1:10" ht="30">
      <c r="A34" s="105">
        <v>5</v>
      </c>
      <c r="B34" s="106" t="s">
        <v>92</v>
      </c>
      <c r="C34" s="107"/>
      <c r="D34" s="107">
        <v>320</v>
      </c>
      <c r="E34" s="107"/>
      <c r="F34" s="107">
        <f t="shared" si="0"/>
        <v>320</v>
      </c>
      <c r="G34" s="107"/>
      <c r="H34" s="107">
        <f t="shared" si="1"/>
        <v>-320</v>
      </c>
      <c r="I34" s="107"/>
      <c r="J34" s="65"/>
    </row>
    <row r="35" spans="1:10" ht="18" customHeight="1">
      <c r="A35" s="105">
        <v>6</v>
      </c>
      <c r="B35" s="106" t="s">
        <v>93</v>
      </c>
      <c r="C35" s="107">
        <f>C36+C37</f>
        <v>471.3</v>
      </c>
      <c r="D35" s="107">
        <f>D36+D37</f>
        <v>755.5</v>
      </c>
      <c r="E35" s="107">
        <f>E36+E37</f>
        <v>0</v>
      </c>
      <c r="F35" s="107">
        <f t="shared" si="0"/>
        <v>1226.8</v>
      </c>
      <c r="G35" s="107">
        <f>G36+G37</f>
        <v>538.6</v>
      </c>
      <c r="H35" s="107">
        <f t="shared" si="1"/>
        <v>-688.1999999999999</v>
      </c>
      <c r="I35" s="107">
        <f>G35*100/F35</f>
        <v>43.902836648190416</v>
      </c>
      <c r="J35" s="65"/>
    </row>
    <row r="36" spans="1:10" ht="30">
      <c r="A36" s="78"/>
      <c r="B36" s="97" t="s">
        <v>143</v>
      </c>
      <c r="C36" s="77">
        <v>418.7</v>
      </c>
      <c r="D36" s="77">
        <v>738.1</v>
      </c>
      <c r="E36" s="77"/>
      <c r="F36" s="77">
        <f t="shared" si="0"/>
        <v>1156.8</v>
      </c>
      <c r="G36" s="77">
        <v>468.7</v>
      </c>
      <c r="H36" s="77">
        <f t="shared" si="1"/>
        <v>-688.0999999999999</v>
      </c>
      <c r="I36" s="77">
        <f>G36*100/F36</f>
        <v>40.51694329183956</v>
      </c>
      <c r="J36" s="65"/>
    </row>
    <row r="37" spans="1:10" ht="18.75" customHeight="1">
      <c r="A37" s="78"/>
      <c r="B37" s="97" t="s">
        <v>163</v>
      </c>
      <c r="C37" s="77">
        <v>52.6</v>
      </c>
      <c r="D37" s="77">
        <v>17.4</v>
      </c>
      <c r="E37" s="77"/>
      <c r="F37" s="77">
        <f t="shared" si="0"/>
        <v>70</v>
      </c>
      <c r="G37" s="81">
        <v>69.9</v>
      </c>
      <c r="H37" s="77">
        <f t="shared" si="1"/>
        <v>-0.09999999999999432</v>
      </c>
      <c r="I37" s="77">
        <f>G37*100/F37</f>
        <v>99.85714285714288</v>
      </c>
      <c r="J37" s="65"/>
    </row>
    <row r="38" spans="1:10" ht="18.75" customHeight="1">
      <c r="A38" s="101">
        <v>7</v>
      </c>
      <c r="B38" s="111" t="s">
        <v>94</v>
      </c>
      <c r="C38" s="81">
        <v>158.8</v>
      </c>
      <c r="D38" s="81">
        <v>18.6</v>
      </c>
      <c r="E38" s="81"/>
      <c r="F38" s="81">
        <f t="shared" si="0"/>
        <v>177.4</v>
      </c>
      <c r="G38" s="81">
        <v>163.5</v>
      </c>
      <c r="H38" s="81">
        <f t="shared" si="1"/>
        <v>-13.900000000000006</v>
      </c>
      <c r="I38" s="81">
        <f>G38*100/F38</f>
        <v>92.16459977452085</v>
      </c>
      <c r="J38" s="65"/>
    </row>
    <row r="39" spans="1:10" ht="30">
      <c r="A39" s="101">
        <v>8</v>
      </c>
      <c r="B39" s="111" t="s">
        <v>95</v>
      </c>
      <c r="C39" s="81">
        <v>170</v>
      </c>
      <c r="D39" s="81">
        <v>80</v>
      </c>
      <c r="E39" s="81"/>
      <c r="F39" s="81">
        <f t="shared" si="0"/>
        <v>250</v>
      </c>
      <c r="G39" s="81">
        <v>44</v>
      </c>
      <c r="H39" s="81">
        <f t="shared" si="1"/>
        <v>-206</v>
      </c>
      <c r="I39" s="81">
        <f>G39*100/F39</f>
        <v>17.6</v>
      </c>
      <c r="J39" s="65"/>
    </row>
    <row r="40" spans="1:10" ht="27.75" customHeight="1">
      <c r="A40" s="101">
        <v>9</v>
      </c>
      <c r="B40" s="111" t="s">
        <v>96</v>
      </c>
      <c r="C40" s="81">
        <v>200</v>
      </c>
      <c r="D40" s="81">
        <v>-12.4</v>
      </c>
      <c r="E40" s="81"/>
      <c r="F40" s="81">
        <f t="shared" si="0"/>
        <v>187.6</v>
      </c>
      <c r="G40" s="81"/>
      <c r="H40" s="81">
        <f t="shared" si="1"/>
        <v>-187.6</v>
      </c>
      <c r="I40" s="81"/>
      <c r="J40" s="65"/>
    </row>
    <row r="41" spans="1:10" ht="30">
      <c r="A41" s="101">
        <v>10</v>
      </c>
      <c r="B41" s="111" t="s">
        <v>62</v>
      </c>
      <c r="C41" s="81">
        <v>150</v>
      </c>
      <c r="D41" s="81">
        <v>-115</v>
      </c>
      <c r="E41" s="81"/>
      <c r="F41" s="81">
        <f t="shared" si="0"/>
        <v>35</v>
      </c>
      <c r="G41" s="81"/>
      <c r="H41" s="81">
        <f t="shared" si="1"/>
        <v>-35</v>
      </c>
      <c r="I41" s="81"/>
      <c r="J41" s="65"/>
    </row>
    <row r="42" spans="1:10" ht="16.5" customHeight="1">
      <c r="A42" s="101">
        <v>11</v>
      </c>
      <c r="B42" s="111" t="s">
        <v>97</v>
      </c>
      <c r="C42" s="81">
        <v>62.5</v>
      </c>
      <c r="D42" s="81">
        <v>-20.6</v>
      </c>
      <c r="E42" s="81"/>
      <c r="F42" s="81">
        <f t="shared" si="0"/>
        <v>41.9</v>
      </c>
      <c r="G42" s="81">
        <v>41.9</v>
      </c>
      <c r="H42" s="81">
        <f t="shared" si="1"/>
        <v>0</v>
      </c>
      <c r="I42" s="81">
        <f aca="true" t="shared" si="4" ref="I42:I63">G42*100/F42</f>
        <v>100</v>
      </c>
      <c r="J42" s="65"/>
    </row>
    <row r="43" spans="1:10" ht="16.5" customHeight="1">
      <c r="A43" s="101">
        <v>12</v>
      </c>
      <c r="B43" s="111" t="s">
        <v>156</v>
      </c>
      <c r="C43" s="81">
        <v>89.4</v>
      </c>
      <c r="D43" s="81">
        <v>290</v>
      </c>
      <c r="E43" s="81"/>
      <c r="F43" s="81">
        <f>C43+D43+E43</f>
        <v>379.4</v>
      </c>
      <c r="G43" s="81">
        <v>213.9</v>
      </c>
      <c r="H43" s="81">
        <f>G43-F43</f>
        <v>-165.49999999999997</v>
      </c>
      <c r="I43" s="81">
        <f>G43*100/F43</f>
        <v>56.37849235635214</v>
      </c>
      <c r="J43" s="65"/>
    </row>
    <row r="44" spans="1:10" ht="16.5" customHeight="1">
      <c r="A44" s="101">
        <v>13</v>
      </c>
      <c r="B44" s="111" t="s">
        <v>164</v>
      </c>
      <c r="C44" s="81"/>
      <c r="D44" s="81">
        <v>44.1</v>
      </c>
      <c r="E44" s="81"/>
      <c r="F44" s="81">
        <f>C44+D44+E44</f>
        <v>44.1</v>
      </c>
      <c r="G44" s="81">
        <v>23</v>
      </c>
      <c r="H44" s="81">
        <f>G44-F44</f>
        <v>-21.1</v>
      </c>
      <c r="I44" s="81">
        <f>G44*100/F44</f>
        <v>52.15419501133787</v>
      </c>
      <c r="J44" s="65"/>
    </row>
    <row r="45" spans="1:13" ht="18.75" customHeight="1">
      <c r="A45" s="61"/>
      <c r="B45" s="60" t="s">
        <v>98</v>
      </c>
      <c r="C45" s="75">
        <f>C46+C47+C48+C49+C50</f>
        <v>941.5</v>
      </c>
      <c r="D45" s="75">
        <f>D46+D47+D48+D49+D50</f>
        <v>500.40000000000003</v>
      </c>
      <c r="E45" s="75">
        <f>E46+E47+E48+E49+E50</f>
        <v>0</v>
      </c>
      <c r="F45" s="75">
        <f>C45+D45+E45</f>
        <v>1441.9</v>
      </c>
      <c r="G45" s="75">
        <f>G46+G47+G48+G49+G50</f>
        <v>1102.6</v>
      </c>
      <c r="H45" s="75">
        <f t="shared" si="1"/>
        <v>-339.3000000000002</v>
      </c>
      <c r="I45" s="75">
        <f t="shared" si="4"/>
        <v>76.46854844302655</v>
      </c>
      <c r="J45" s="65"/>
      <c r="K45" s="80"/>
      <c r="L45" s="80"/>
      <c r="M45" s="80"/>
    </row>
    <row r="46" spans="1:13" ht="29.25" customHeight="1">
      <c r="A46" s="98">
        <v>1</v>
      </c>
      <c r="B46" s="97" t="s">
        <v>99</v>
      </c>
      <c r="C46" s="77">
        <v>584.9</v>
      </c>
      <c r="D46" s="77">
        <v>286.3</v>
      </c>
      <c r="E46" s="77"/>
      <c r="F46" s="77">
        <f aca="true" t="shared" si="5" ref="F46:F59">C46+D46+E46</f>
        <v>871.2</v>
      </c>
      <c r="G46" s="77">
        <v>727.4</v>
      </c>
      <c r="H46" s="77">
        <f t="shared" si="1"/>
        <v>-143.80000000000007</v>
      </c>
      <c r="I46" s="77">
        <f t="shared" si="4"/>
        <v>83.49403122130394</v>
      </c>
      <c r="J46" s="65"/>
      <c r="K46" s="80"/>
      <c r="L46" s="80"/>
      <c r="M46" s="80"/>
    </row>
    <row r="47" spans="1:13" ht="17.25" customHeight="1">
      <c r="A47" s="98">
        <v>2</v>
      </c>
      <c r="B47" s="97" t="s">
        <v>100</v>
      </c>
      <c r="C47" s="77">
        <v>64.4</v>
      </c>
      <c r="D47" s="77">
        <v>4.7</v>
      </c>
      <c r="E47" s="77"/>
      <c r="F47" s="77">
        <f t="shared" si="5"/>
        <v>69.10000000000001</v>
      </c>
      <c r="G47" s="77">
        <v>64.1</v>
      </c>
      <c r="H47" s="77">
        <f t="shared" si="1"/>
        <v>-5.000000000000014</v>
      </c>
      <c r="I47" s="77">
        <f t="shared" si="4"/>
        <v>92.7641099855282</v>
      </c>
      <c r="J47" s="65"/>
      <c r="K47" s="80"/>
      <c r="L47" s="80"/>
      <c r="M47" s="80"/>
    </row>
    <row r="48" spans="1:10" ht="17.25" customHeight="1">
      <c r="A48" s="98">
        <v>3</v>
      </c>
      <c r="B48" s="97" t="s">
        <v>101</v>
      </c>
      <c r="C48" s="77"/>
      <c r="D48" s="77"/>
      <c r="E48" s="77"/>
      <c r="F48" s="77">
        <f t="shared" si="5"/>
        <v>0</v>
      </c>
      <c r="G48" s="77"/>
      <c r="H48" s="77">
        <f t="shared" si="1"/>
        <v>0</v>
      </c>
      <c r="I48" s="77"/>
      <c r="J48" s="65"/>
    </row>
    <row r="49" spans="1:10" ht="17.25" customHeight="1">
      <c r="A49" s="98">
        <v>4</v>
      </c>
      <c r="B49" s="97" t="s">
        <v>102</v>
      </c>
      <c r="C49" s="77">
        <v>237.2</v>
      </c>
      <c r="D49" s="77">
        <v>176.1</v>
      </c>
      <c r="E49" s="77"/>
      <c r="F49" s="77">
        <f t="shared" si="5"/>
        <v>413.29999999999995</v>
      </c>
      <c r="G49" s="77">
        <v>253.3</v>
      </c>
      <c r="H49" s="77">
        <f t="shared" si="1"/>
        <v>-159.99999999999994</v>
      </c>
      <c r="I49" s="77">
        <f t="shared" si="4"/>
        <v>61.287200580692</v>
      </c>
      <c r="J49" s="65"/>
    </row>
    <row r="50" spans="1:10" ht="17.25" customHeight="1">
      <c r="A50" s="98">
        <v>5</v>
      </c>
      <c r="B50" s="97" t="s">
        <v>103</v>
      </c>
      <c r="C50" s="77">
        <v>55</v>
      </c>
      <c r="D50" s="77">
        <v>33.3</v>
      </c>
      <c r="E50" s="77"/>
      <c r="F50" s="77">
        <f t="shared" si="5"/>
        <v>88.3</v>
      </c>
      <c r="G50" s="77">
        <v>57.8</v>
      </c>
      <c r="H50" s="77">
        <f t="shared" si="1"/>
        <v>-30.5</v>
      </c>
      <c r="I50" s="77">
        <f t="shared" si="4"/>
        <v>65.45866364665912</v>
      </c>
      <c r="J50" s="65"/>
    </row>
    <row r="51" spans="1:10" ht="16.5" customHeight="1">
      <c r="A51" s="85"/>
      <c r="B51" s="74" t="s">
        <v>104</v>
      </c>
      <c r="C51" s="75">
        <f>C52+C53+C54+C55</f>
        <v>1578</v>
      </c>
      <c r="D51" s="75">
        <f>D52+D53+D54+D55</f>
        <v>341.3</v>
      </c>
      <c r="E51" s="75">
        <f>E52+E53+E54+E55</f>
        <v>0</v>
      </c>
      <c r="F51" s="75">
        <f t="shared" si="5"/>
        <v>1919.3</v>
      </c>
      <c r="G51" s="75">
        <f>G52+G53+G54+G55</f>
        <v>1716.8</v>
      </c>
      <c r="H51" s="75">
        <f t="shared" si="1"/>
        <v>-202.5</v>
      </c>
      <c r="I51" s="75">
        <f t="shared" si="4"/>
        <v>89.44927838274371</v>
      </c>
      <c r="J51" s="65"/>
    </row>
    <row r="52" spans="1:10" ht="60.75" customHeight="1">
      <c r="A52" s="99" t="s">
        <v>3</v>
      </c>
      <c r="B52" s="97" t="s">
        <v>148</v>
      </c>
      <c r="C52" s="77">
        <v>1578</v>
      </c>
      <c r="D52" s="77">
        <v>218.7</v>
      </c>
      <c r="E52" s="77"/>
      <c r="F52" s="77">
        <f t="shared" si="5"/>
        <v>1796.7</v>
      </c>
      <c r="G52" s="77">
        <v>1686.5</v>
      </c>
      <c r="H52" s="77">
        <f t="shared" si="1"/>
        <v>-110.20000000000005</v>
      </c>
      <c r="I52" s="77">
        <f t="shared" si="4"/>
        <v>93.86653308843991</v>
      </c>
      <c r="J52" s="65"/>
    </row>
    <row r="53" spans="1:10" ht="21" customHeight="1">
      <c r="A53" s="99" t="s">
        <v>4</v>
      </c>
      <c r="B53" s="97" t="s">
        <v>105</v>
      </c>
      <c r="C53" s="77"/>
      <c r="D53" s="77">
        <v>87</v>
      </c>
      <c r="E53" s="77"/>
      <c r="F53" s="77">
        <f t="shared" si="5"/>
        <v>87</v>
      </c>
      <c r="G53" s="77"/>
      <c r="H53" s="77">
        <f t="shared" si="1"/>
        <v>-87</v>
      </c>
      <c r="I53" s="77"/>
      <c r="J53" s="65"/>
    </row>
    <row r="54" spans="1:10" ht="21" customHeight="1">
      <c r="A54" s="99" t="s">
        <v>5</v>
      </c>
      <c r="B54" s="97" t="s">
        <v>106</v>
      </c>
      <c r="C54" s="77"/>
      <c r="D54" s="77"/>
      <c r="E54" s="77"/>
      <c r="F54" s="77">
        <f t="shared" si="5"/>
        <v>0</v>
      </c>
      <c r="G54" s="77"/>
      <c r="H54" s="77">
        <f t="shared" si="1"/>
        <v>0</v>
      </c>
      <c r="I54" s="77"/>
      <c r="J54" s="65"/>
    </row>
    <row r="55" spans="1:10" ht="30">
      <c r="A55" s="99" t="s">
        <v>108</v>
      </c>
      <c r="B55" s="97" t="s">
        <v>107</v>
      </c>
      <c r="C55" s="77"/>
      <c r="D55" s="77">
        <v>35.6</v>
      </c>
      <c r="E55" s="77"/>
      <c r="F55" s="77">
        <f t="shared" si="5"/>
        <v>35.6</v>
      </c>
      <c r="G55" s="77">
        <v>30.3</v>
      </c>
      <c r="H55" s="77">
        <f t="shared" si="1"/>
        <v>-5.300000000000001</v>
      </c>
      <c r="I55" s="77">
        <f t="shared" si="4"/>
        <v>85.11235955056179</v>
      </c>
      <c r="J55" s="65"/>
    </row>
    <row r="56" spans="1:10" ht="23.25" customHeight="1">
      <c r="A56" s="60"/>
      <c r="B56" s="59" t="s">
        <v>109</v>
      </c>
      <c r="C56" s="75">
        <f>C57+C66+C77</f>
        <v>1885.9</v>
      </c>
      <c r="D56" s="75">
        <f>D57+D66+D77</f>
        <v>1776.3999999999999</v>
      </c>
      <c r="E56" s="75">
        <f>E57+E66+E77</f>
        <v>0</v>
      </c>
      <c r="F56" s="75">
        <f t="shared" si="5"/>
        <v>3662.3</v>
      </c>
      <c r="G56" s="75">
        <f>G57+G66+G77</f>
        <v>2540.2</v>
      </c>
      <c r="H56" s="75">
        <f t="shared" si="1"/>
        <v>-1122.1000000000004</v>
      </c>
      <c r="I56" s="75">
        <f t="shared" si="4"/>
        <v>69.36078420664609</v>
      </c>
      <c r="J56" s="65"/>
    </row>
    <row r="57" spans="1:10" ht="33.75" customHeight="1">
      <c r="A57" s="108" t="s">
        <v>3</v>
      </c>
      <c r="B57" s="105" t="s">
        <v>115</v>
      </c>
      <c r="C57" s="109">
        <f>C58+C61+C62+C63+C64</f>
        <v>1053.8</v>
      </c>
      <c r="D57" s="109">
        <f>D58+D61+D62+D63+D64</f>
        <v>1538.1</v>
      </c>
      <c r="E57" s="109">
        <f>E58+E61+E62+E63+E64</f>
        <v>0</v>
      </c>
      <c r="F57" s="109">
        <f t="shared" si="5"/>
        <v>2591.8999999999996</v>
      </c>
      <c r="G57" s="109">
        <f>G58+G61+G62+G63+G64</f>
        <v>1596.5</v>
      </c>
      <c r="H57" s="109">
        <f t="shared" si="1"/>
        <v>-995.3999999999996</v>
      </c>
      <c r="I57" s="109">
        <f t="shared" si="4"/>
        <v>61.59574057641114</v>
      </c>
      <c r="J57" s="65"/>
    </row>
    <row r="58" spans="1:10" ht="31.5" customHeight="1">
      <c r="A58" s="113" t="s">
        <v>11</v>
      </c>
      <c r="B58" s="101" t="s">
        <v>149</v>
      </c>
      <c r="C58" s="81">
        <f>C59+C60</f>
        <v>140</v>
      </c>
      <c r="D58" s="81">
        <f>D59+D60</f>
        <v>70</v>
      </c>
      <c r="E58" s="81">
        <f>E59+E60</f>
        <v>0</v>
      </c>
      <c r="F58" s="81">
        <f t="shared" si="5"/>
        <v>210</v>
      </c>
      <c r="G58" s="81">
        <f>G59+G60</f>
        <v>171.9</v>
      </c>
      <c r="H58" s="81">
        <f t="shared" si="1"/>
        <v>-38.099999999999994</v>
      </c>
      <c r="I58" s="81">
        <f t="shared" si="4"/>
        <v>81.85714285714286</v>
      </c>
      <c r="J58" s="65"/>
    </row>
    <row r="59" spans="1:10" ht="17.25" customHeight="1">
      <c r="A59" s="103"/>
      <c r="B59" s="100" t="s">
        <v>113</v>
      </c>
      <c r="C59" s="84">
        <v>99</v>
      </c>
      <c r="D59" s="81">
        <v>45.9</v>
      </c>
      <c r="E59" s="81"/>
      <c r="F59" s="81">
        <f t="shared" si="5"/>
        <v>144.9</v>
      </c>
      <c r="G59" s="81">
        <v>113.5</v>
      </c>
      <c r="H59" s="81">
        <f t="shared" si="1"/>
        <v>-31.400000000000006</v>
      </c>
      <c r="I59" s="77">
        <f t="shared" si="4"/>
        <v>78.32988267770877</v>
      </c>
      <c r="J59" s="65"/>
    </row>
    <row r="60" spans="1:10" ht="17.25" customHeight="1">
      <c r="A60" s="103"/>
      <c r="B60" s="100" t="s">
        <v>114</v>
      </c>
      <c r="C60" s="84">
        <v>41</v>
      </c>
      <c r="D60" s="81">
        <v>24.1</v>
      </c>
      <c r="E60" s="81"/>
      <c r="F60" s="81">
        <f>C60+D60+E60</f>
        <v>65.1</v>
      </c>
      <c r="G60" s="81">
        <v>58.4</v>
      </c>
      <c r="H60" s="81">
        <f t="shared" si="1"/>
        <v>-6.699999999999996</v>
      </c>
      <c r="I60" s="77">
        <f t="shared" si="4"/>
        <v>89.70814132104455</v>
      </c>
      <c r="J60" s="65"/>
    </row>
    <row r="61" spans="1:10" ht="17.25" customHeight="1">
      <c r="A61" s="99" t="s">
        <v>12</v>
      </c>
      <c r="B61" s="101" t="s">
        <v>110</v>
      </c>
      <c r="C61" s="77">
        <v>83</v>
      </c>
      <c r="D61" s="77">
        <v>17.8</v>
      </c>
      <c r="E61" s="77"/>
      <c r="F61" s="81">
        <f aca="true" t="shared" si="6" ref="F61:F87">C61+D61+E61</f>
        <v>100.8</v>
      </c>
      <c r="G61" s="81">
        <v>46.9</v>
      </c>
      <c r="H61" s="77">
        <f t="shared" si="1"/>
        <v>-53.9</v>
      </c>
      <c r="I61" s="77">
        <f t="shared" si="4"/>
        <v>46.52777777777778</v>
      </c>
      <c r="J61" s="65"/>
    </row>
    <row r="62" spans="1:10" ht="17.25" customHeight="1">
      <c r="A62" s="99" t="s">
        <v>32</v>
      </c>
      <c r="B62" s="102" t="s">
        <v>111</v>
      </c>
      <c r="C62" s="77">
        <v>680.8</v>
      </c>
      <c r="D62" s="77">
        <v>266.2</v>
      </c>
      <c r="E62" s="77"/>
      <c r="F62" s="81">
        <f t="shared" si="6"/>
        <v>947</v>
      </c>
      <c r="G62" s="77">
        <v>926.2</v>
      </c>
      <c r="H62" s="77">
        <f t="shared" si="1"/>
        <v>-20.799999999999955</v>
      </c>
      <c r="I62" s="77">
        <f t="shared" si="4"/>
        <v>97.80359028511087</v>
      </c>
      <c r="J62" s="65"/>
    </row>
    <row r="63" spans="1:10" ht="17.25" customHeight="1">
      <c r="A63" s="99" t="s">
        <v>33</v>
      </c>
      <c r="B63" s="101" t="s">
        <v>112</v>
      </c>
      <c r="C63" s="77">
        <v>150</v>
      </c>
      <c r="D63" s="77">
        <v>470.5</v>
      </c>
      <c r="E63" s="77"/>
      <c r="F63" s="81">
        <f>C63+D63+E63</f>
        <v>620.5</v>
      </c>
      <c r="G63" s="77">
        <v>3.2</v>
      </c>
      <c r="H63" s="77">
        <f t="shared" si="1"/>
        <v>-617.3</v>
      </c>
      <c r="I63" s="77">
        <f t="shared" si="4"/>
        <v>0.515713134568896</v>
      </c>
      <c r="J63" s="65"/>
    </row>
    <row r="64" spans="1:10" ht="17.25" customHeight="1">
      <c r="A64" s="99" t="s">
        <v>158</v>
      </c>
      <c r="B64" s="101" t="s">
        <v>159</v>
      </c>
      <c r="C64" s="77"/>
      <c r="D64" s="77">
        <v>713.6</v>
      </c>
      <c r="E64" s="77"/>
      <c r="F64" s="81">
        <f>C64+D64+E64</f>
        <v>713.6</v>
      </c>
      <c r="G64" s="77">
        <v>448.3</v>
      </c>
      <c r="H64" s="77">
        <f>G64-F64</f>
        <v>-265.3</v>
      </c>
      <c r="I64" s="77">
        <f>G64*100/F64</f>
        <v>62.82230941704036</v>
      </c>
      <c r="J64" s="65"/>
    </row>
    <row r="65" spans="1:10" ht="18.75" customHeight="1">
      <c r="A65" s="73">
        <v>1</v>
      </c>
      <c r="B65" s="73">
        <v>2</v>
      </c>
      <c r="C65" s="73">
        <v>3</v>
      </c>
      <c r="D65" s="73">
        <v>4</v>
      </c>
      <c r="E65" s="73">
        <v>5</v>
      </c>
      <c r="F65" s="73">
        <v>6</v>
      </c>
      <c r="G65" s="73">
        <v>7</v>
      </c>
      <c r="H65" s="73">
        <v>8</v>
      </c>
      <c r="I65" s="73">
        <v>9</v>
      </c>
      <c r="J65" s="65">
        <v>5</v>
      </c>
    </row>
    <row r="66" spans="1:10" ht="21.75" customHeight="1">
      <c r="A66" s="108" t="s">
        <v>4</v>
      </c>
      <c r="B66" s="110" t="s">
        <v>116</v>
      </c>
      <c r="C66" s="109">
        <f>C67+C75+C76</f>
        <v>797.1</v>
      </c>
      <c r="D66" s="109">
        <f>D67+D75+D76</f>
        <v>218.29999999999998</v>
      </c>
      <c r="E66" s="109">
        <f>E67+E75+E76</f>
        <v>0</v>
      </c>
      <c r="F66" s="109">
        <f t="shared" si="6"/>
        <v>1015.4</v>
      </c>
      <c r="G66" s="109">
        <f>G67+G75+G76</f>
        <v>893.1</v>
      </c>
      <c r="H66" s="109">
        <f t="shared" si="1"/>
        <v>-122.29999999999995</v>
      </c>
      <c r="I66" s="109">
        <f aca="true" t="shared" si="7" ref="I66:I87">G66*100/F66</f>
        <v>87.95548552294662</v>
      </c>
      <c r="J66" s="65"/>
    </row>
    <row r="67" spans="1:10" ht="35.25" customHeight="1">
      <c r="A67" s="113" t="s">
        <v>13</v>
      </c>
      <c r="B67" s="101" t="s">
        <v>117</v>
      </c>
      <c r="C67" s="81">
        <f>C68+C69+C70+C71+C72+C73+C74</f>
        <v>661.1</v>
      </c>
      <c r="D67" s="81">
        <f>D68+D69+D70+D71+D72+D73+D74</f>
        <v>186.2</v>
      </c>
      <c r="E67" s="81">
        <f>E68+E69+E70+E71+E72+E73+E74</f>
        <v>0</v>
      </c>
      <c r="F67" s="81">
        <f t="shared" si="6"/>
        <v>847.3</v>
      </c>
      <c r="G67" s="81">
        <f>G68+G69+G70+G71+G72+G73+G74</f>
        <v>801.2</v>
      </c>
      <c r="H67" s="81">
        <f t="shared" si="1"/>
        <v>-46.09999999999991</v>
      </c>
      <c r="I67" s="81">
        <f t="shared" si="7"/>
        <v>94.55918800896967</v>
      </c>
      <c r="J67" s="65"/>
    </row>
    <row r="68" spans="1:10" ht="30">
      <c r="A68" s="99"/>
      <c r="B68" s="78" t="s">
        <v>146</v>
      </c>
      <c r="C68" s="81">
        <v>102</v>
      </c>
      <c r="D68" s="81">
        <v>61</v>
      </c>
      <c r="E68" s="81"/>
      <c r="F68" s="81">
        <f t="shared" si="6"/>
        <v>163</v>
      </c>
      <c r="G68" s="81">
        <v>154.7</v>
      </c>
      <c r="H68" s="81">
        <f t="shared" si="1"/>
        <v>-8.300000000000011</v>
      </c>
      <c r="I68" s="81">
        <f t="shared" si="7"/>
        <v>94.90797546012269</v>
      </c>
      <c r="J68" s="65"/>
    </row>
    <row r="69" spans="1:10" ht="30" customHeight="1">
      <c r="A69" s="99"/>
      <c r="B69" s="78" t="s">
        <v>118</v>
      </c>
      <c r="C69" s="77">
        <v>117.5</v>
      </c>
      <c r="D69" s="77">
        <v>19.6</v>
      </c>
      <c r="E69" s="77"/>
      <c r="F69" s="81">
        <f t="shared" si="6"/>
        <v>137.1</v>
      </c>
      <c r="G69" s="77">
        <v>135.9</v>
      </c>
      <c r="H69" s="77">
        <f t="shared" si="1"/>
        <v>-1.1999999999999886</v>
      </c>
      <c r="I69" s="77">
        <f t="shared" si="7"/>
        <v>99.12472647702407</v>
      </c>
      <c r="J69" s="65"/>
    </row>
    <row r="70" spans="1:10" ht="30.75" customHeight="1">
      <c r="A70" s="99"/>
      <c r="B70" s="78" t="s">
        <v>119</v>
      </c>
      <c r="C70" s="81">
        <v>95.5</v>
      </c>
      <c r="D70" s="81">
        <v>34.5</v>
      </c>
      <c r="E70" s="81"/>
      <c r="F70" s="81">
        <f t="shared" si="6"/>
        <v>130</v>
      </c>
      <c r="G70" s="81">
        <v>125.1</v>
      </c>
      <c r="H70" s="81">
        <f t="shared" si="1"/>
        <v>-4.900000000000006</v>
      </c>
      <c r="I70" s="81">
        <f t="shared" si="7"/>
        <v>96.23076923076923</v>
      </c>
      <c r="J70" s="65"/>
    </row>
    <row r="71" spans="1:10" ht="20.25" customHeight="1">
      <c r="A71" s="99"/>
      <c r="B71" s="78" t="s">
        <v>120</v>
      </c>
      <c r="C71" s="77">
        <v>201.5</v>
      </c>
      <c r="D71" s="77">
        <v>50</v>
      </c>
      <c r="E71" s="77"/>
      <c r="F71" s="81">
        <f t="shared" si="6"/>
        <v>251.5</v>
      </c>
      <c r="G71" s="77">
        <v>236.6</v>
      </c>
      <c r="H71" s="77">
        <f t="shared" si="1"/>
        <v>-14.900000000000006</v>
      </c>
      <c r="I71" s="77">
        <f t="shared" si="7"/>
        <v>94.07554671968191</v>
      </c>
      <c r="J71" s="65"/>
    </row>
    <row r="72" spans="1:10" ht="20.25" customHeight="1">
      <c r="A72" s="99"/>
      <c r="B72" s="78" t="s">
        <v>121</v>
      </c>
      <c r="C72" s="77">
        <v>37.4</v>
      </c>
      <c r="D72" s="77">
        <v>13.1</v>
      </c>
      <c r="E72" s="77"/>
      <c r="F72" s="81">
        <f t="shared" si="6"/>
        <v>50.5</v>
      </c>
      <c r="G72" s="77">
        <v>45.9</v>
      </c>
      <c r="H72" s="77">
        <f t="shared" si="1"/>
        <v>-4.600000000000001</v>
      </c>
      <c r="I72" s="77">
        <f t="shared" si="7"/>
        <v>90.89108910891089</v>
      </c>
      <c r="J72" s="65"/>
    </row>
    <row r="73" spans="1:10" s="82" customFormat="1" ht="20.25" customHeight="1">
      <c r="A73" s="99"/>
      <c r="B73" s="78" t="s">
        <v>122</v>
      </c>
      <c r="C73" s="77">
        <v>107.2</v>
      </c>
      <c r="D73" s="77">
        <v>8</v>
      </c>
      <c r="E73" s="77"/>
      <c r="F73" s="81">
        <f t="shared" si="6"/>
        <v>115.2</v>
      </c>
      <c r="G73" s="77">
        <v>103</v>
      </c>
      <c r="H73" s="77">
        <f t="shared" si="1"/>
        <v>-12.200000000000003</v>
      </c>
      <c r="I73" s="77">
        <f t="shared" si="7"/>
        <v>89.40972222222221</v>
      </c>
      <c r="J73" s="65"/>
    </row>
    <row r="74" spans="1:10" s="82" customFormat="1" ht="31.5" customHeight="1">
      <c r="A74" s="99"/>
      <c r="B74" s="78" t="s">
        <v>123</v>
      </c>
      <c r="C74" s="77"/>
      <c r="D74" s="77"/>
      <c r="E74" s="77"/>
      <c r="F74" s="81">
        <f t="shared" si="6"/>
        <v>0</v>
      </c>
      <c r="G74" s="77"/>
      <c r="H74" s="77">
        <f t="shared" si="1"/>
        <v>0</v>
      </c>
      <c r="I74" s="77"/>
      <c r="J74" s="65"/>
    </row>
    <row r="75" spans="1:10" s="82" customFormat="1" ht="18.75" customHeight="1">
      <c r="A75" s="99" t="s">
        <v>14</v>
      </c>
      <c r="B75" s="78" t="s">
        <v>124</v>
      </c>
      <c r="C75" s="77">
        <v>136</v>
      </c>
      <c r="D75" s="77">
        <v>32.1</v>
      </c>
      <c r="E75" s="77"/>
      <c r="F75" s="81">
        <f t="shared" si="6"/>
        <v>168.1</v>
      </c>
      <c r="G75" s="77">
        <v>91.9</v>
      </c>
      <c r="H75" s="77">
        <f t="shared" si="1"/>
        <v>-76.19999999999999</v>
      </c>
      <c r="I75" s="77">
        <f t="shared" si="7"/>
        <v>54.66983938132064</v>
      </c>
      <c r="J75" s="65"/>
    </row>
    <row r="76" spans="1:10" s="82" customFormat="1" ht="21" customHeight="1">
      <c r="A76" s="99" t="s">
        <v>58</v>
      </c>
      <c r="B76" s="78" t="s">
        <v>126</v>
      </c>
      <c r="C76" s="77"/>
      <c r="D76" s="77"/>
      <c r="E76" s="77"/>
      <c r="F76" s="81">
        <f t="shared" si="6"/>
        <v>0</v>
      </c>
      <c r="G76" s="81"/>
      <c r="H76" s="77">
        <f t="shared" si="1"/>
        <v>0</v>
      </c>
      <c r="I76" s="77"/>
      <c r="J76" s="65"/>
    </row>
    <row r="77" spans="1:10" s="82" customFormat="1" ht="48" customHeight="1">
      <c r="A77" s="108" t="s">
        <v>5</v>
      </c>
      <c r="B77" s="110" t="s">
        <v>125</v>
      </c>
      <c r="C77" s="107">
        <v>35</v>
      </c>
      <c r="D77" s="107">
        <v>20</v>
      </c>
      <c r="E77" s="107"/>
      <c r="F77" s="107">
        <f t="shared" si="6"/>
        <v>55</v>
      </c>
      <c r="G77" s="107">
        <v>50.6</v>
      </c>
      <c r="H77" s="107">
        <f t="shared" si="1"/>
        <v>-4.399999999999999</v>
      </c>
      <c r="I77" s="107">
        <f t="shared" si="7"/>
        <v>92</v>
      </c>
      <c r="J77" s="65"/>
    </row>
    <row r="78" spans="1:14" s="82" customFormat="1" ht="33.75" customHeight="1">
      <c r="A78" s="60"/>
      <c r="B78" s="59" t="s">
        <v>127</v>
      </c>
      <c r="C78" s="75">
        <f>C79+C80+C81+C85+C86</f>
        <v>1912.1</v>
      </c>
      <c r="D78" s="75">
        <f>D79+D80+D81+D85+D86</f>
        <v>511.7</v>
      </c>
      <c r="E78" s="75">
        <f>E79+E80+E81+E85+E86</f>
        <v>19.8</v>
      </c>
      <c r="F78" s="116">
        <f t="shared" si="6"/>
        <v>2443.6</v>
      </c>
      <c r="G78" s="75">
        <f>G79+G80+G81+G85+G86</f>
        <v>1999.5</v>
      </c>
      <c r="H78" s="75">
        <f t="shared" si="1"/>
        <v>-444.0999999999999</v>
      </c>
      <c r="I78" s="75">
        <f t="shared" si="7"/>
        <v>81.82599443444099</v>
      </c>
      <c r="J78" s="65"/>
      <c r="K78" s="83"/>
      <c r="L78" s="83"/>
      <c r="M78" s="83"/>
      <c r="N78" s="83"/>
    </row>
    <row r="79" spans="1:10" s="82" customFormat="1" ht="60">
      <c r="A79" s="98">
        <v>1</v>
      </c>
      <c r="B79" s="97" t="s">
        <v>147</v>
      </c>
      <c r="C79" s="79">
        <v>92.7</v>
      </c>
      <c r="D79" s="79">
        <v>11.6</v>
      </c>
      <c r="E79" s="79"/>
      <c r="F79" s="76">
        <f t="shared" si="6"/>
        <v>104.3</v>
      </c>
      <c r="G79" s="79">
        <v>90.8</v>
      </c>
      <c r="H79" s="76">
        <f t="shared" si="1"/>
        <v>-13.5</v>
      </c>
      <c r="I79" s="76">
        <f t="shared" si="7"/>
        <v>87.05656759348035</v>
      </c>
      <c r="J79" s="65"/>
    </row>
    <row r="80" spans="1:10" s="82" customFormat="1" ht="20.25" customHeight="1">
      <c r="A80" s="98">
        <v>2</v>
      </c>
      <c r="B80" s="97" t="s">
        <v>128</v>
      </c>
      <c r="C80" s="79">
        <v>412</v>
      </c>
      <c r="D80" s="79">
        <v>263</v>
      </c>
      <c r="E80" s="79"/>
      <c r="F80" s="79">
        <f t="shared" si="6"/>
        <v>675</v>
      </c>
      <c r="G80" s="79">
        <v>429.3</v>
      </c>
      <c r="H80" s="76">
        <f t="shared" si="1"/>
        <v>-245.7</v>
      </c>
      <c r="I80" s="76">
        <f t="shared" si="7"/>
        <v>63.6</v>
      </c>
      <c r="J80" s="65"/>
    </row>
    <row r="81" spans="1:10" s="82" customFormat="1" ht="20.25" customHeight="1">
      <c r="A81" s="98">
        <v>3</v>
      </c>
      <c r="B81" s="104" t="s">
        <v>129</v>
      </c>
      <c r="C81" s="112">
        <f>C82+C83+C84</f>
        <v>514.1999999999999</v>
      </c>
      <c r="D81" s="112">
        <f>D82+D83+D84</f>
        <v>102.5</v>
      </c>
      <c r="E81" s="112">
        <f>E82+E83+E84</f>
        <v>19.8</v>
      </c>
      <c r="F81" s="112">
        <f t="shared" si="6"/>
        <v>636.4999999999999</v>
      </c>
      <c r="G81" s="112">
        <f>G82+G83+G84</f>
        <v>524.6</v>
      </c>
      <c r="H81" s="112">
        <f t="shared" si="1"/>
        <v>-111.89999999999986</v>
      </c>
      <c r="I81" s="112">
        <f t="shared" si="7"/>
        <v>82.41948153967009</v>
      </c>
      <c r="J81" s="65"/>
    </row>
    <row r="82" spans="1:10" ht="20.25" customHeight="1">
      <c r="A82" s="98"/>
      <c r="B82" s="104" t="s">
        <v>144</v>
      </c>
      <c r="C82" s="77">
        <v>67.3</v>
      </c>
      <c r="D82" s="77">
        <v>11.9</v>
      </c>
      <c r="E82" s="77"/>
      <c r="F82" s="77">
        <f t="shared" si="6"/>
        <v>79.2</v>
      </c>
      <c r="G82" s="81">
        <v>70.8</v>
      </c>
      <c r="H82" s="77">
        <f t="shared" si="1"/>
        <v>-8.400000000000006</v>
      </c>
      <c r="I82" s="77">
        <f t="shared" si="7"/>
        <v>89.39393939393939</v>
      </c>
      <c r="J82" s="65"/>
    </row>
    <row r="83" spans="1:10" ht="20.25" customHeight="1">
      <c r="A83" s="98"/>
      <c r="B83" s="104" t="s">
        <v>145</v>
      </c>
      <c r="C83" s="77"/>
      <c r="D83" s="77"/>
      <c r="E83" s="77">
        <v>19.8</v>
      </c>
      <c r="F83" s="77">
        <f t="shared" si="6"/>
        <v>19.8</v>
      </c>
      <c r="G83" s="77">
        <v>19.5</v>
      </c>
      <c r="H83" s="77">
        <f t="shared" si="1"/>
        <v>-0.3000000000000007</v>
      </c>
      <c r="I83" s="77">
        <f t="shared" si="7"/>
        <v>98.48484848484848</v>
      </c>
      <c r="J83" s="86"/>
    </row>
    <row r="84" spans="1:10" ht="20.25" customHeight="1">
      <c r="A84" s="98"/>
      <c r="B84" s="104" t="s">
        <v>150</v>
      </c>
      <c r="C84" s="77">
        <v>446.9</v>
      </c>
      <c r="D84" s="77">
        <v>90.6</v>
      </c>
      <c r="E84" s="77"/>
      <c r="F84" s="77">
        <f>C84+D84+E84</f>
        <v>537.5</v>
      </c>
      <c r="G84" s="77">
        <v>434.3</v>
      </c>
      <c r="H84" s="77">
        <f>G84-F84</f>
        <v>-103.19999999999999</v>
      </c>
      <c r="I84" s="77">
        <f>G84*100/F84</f>
        <v>80.8</v>
      </c>
      <c r="J84" s="86"/>
    </row>
    <row r="85" spans="1:10" ht="20.25" customHeight="1">
      <c r="A85" s="98">
        <v>4</v>
      </c>
      <c r="B85" s="104" t="s">
        <v>130</v>
      </c>
      <c r="C85" s="76">
        <v>535.6</v>
      </c>
      <c r="D85" s="76">
        <v>99.2</v>
      </c>
      <c r="E85" s="76"/>
      <c r="F85" s="76">
        <f t="shared" si="6"/>
        <v>634.8000000000001</v>
      </c>
      <c r="G85" s="76">
        <v>561.9</v>
      </c>
      <c r="H85" s="76">
        <f>G85-F85</f>
        <v>-72.90000000000009</v>
      </c>
      <c r="I85" s="76">
        <f>G85*100/F85</f>
        <v>88.51606805293005</v>
      </c>
      <c r="J85" s="86"/>
    </row>
    <row r="86" spans="1:10" ht="20.25" customHeight="1">
      <c r="A86" s="98">
        <v>5</v>
      </c>
      <c r="B86" s="104" t="s">
        <v>155</v>
      </c>
      <c r="C86" s="76">
        <v>357.6</v>
      </c>
      <c r="D86" s="76">
        <v>35.4</v>
      </c>
      <c r="E86" s="76"/>
      <c r="F86" s="76">
        <f>C86+D86+E86</f>
        <v>393</v>
      </c>
      <c r="G86" s="76">
        <v>392.9</v>
      </c>
      <c r="H86" s="76">
        <f>G86-F86</f>
        <v>-0.10000000000002274</v>
      </c>
      <c r="I86" s="76">
        <f>G86*100/F86</f>
        <v>99.97455470737914</v>
      </c>
      <c r="J86" s="86"/>
    </row>
    <row r="87" spans="1:10" ht="22.5" customHeight="1">
      <c r="A87" s="87"/>
      <c r="B87" s="88" t="s">
        <v>61</v>
      </c>
      <c r="C87" s="89">
        <f>C6+C13+C45+C51+C56+C78</f>
        <v>12756.800000000001</v>
      </c>
      <c r="D87" s="89">
        <f>D6+D13+D45+D51+D56+D78</f>
        <v>10488.400000000001</v>
      </c>
      <c r="E87" s="89">
        <f>E6+E13+E45+E51+E56+E78</f>
        <v>0</v>
      </c>
      <c r="F87" s="89">
        <f t="shared" si="6"/>
        <v>23245.200000000004</v>
      </c>
      <c r="G87" s="89">
        <f>G6+G13+G45+G51+G56+G78</f>
        <v>15640.3</v>
      </c>
      <c r="H87" s="89">
        <f>G87-F87</f>
        <v>-7604.900000000005</v>
      </c>
      <c r="I87" s="89">
        <f t="shared" si="7"/>
        <v>67.28399841687745</v>
      </c>
      <c r="J87" s="90"/>
    </row>
    <row r="88" spans="1:10" s="93" customFormat="1" ht="15" customHeight="1">
      <c r="A88" s="91"/>
      <c r="B88" s="91"/>
      <c r="C88" s="91"/>
      <c r="D88" s="91"/>
      <c r="E88" s="91"/>
      <c r="F88" s="91"/>
      <c r="G88" s="91"/>
      <c r="H88" s="91"/>
      <c r="I88" s="91"/>
      <c r="J88" s="92"/>
    </row>
    <row r="89" spans="1:10" s="93" customFormat="1" ht="15" customHeight="1">
      <c r="A89" s="91"/>
      <c r="B89" s="91"/>
      <c r="C89" s="91"/>
      <c r="D89" s="91"/>
      <c r="E89" s="91"/>
      <c r="F89" s="91"/>
      <c r="G89" s="91"/>
      <c r="H89" s="91"/>
      <c r="I89" s="91"/>
      <c r="J89" s="92"/>
    </row>
    <row r="90" spans="1:10" s="93" customFormat="1" ht="15" customHeight="1">
      <c r="A90" s="91"/>
      <c r="B90" s="91"/>
      <c r="C90" s="91"/>
      <c r="D90" s="91"/>
      <c r="E90" s="91"/>
      <c r="F90" s="91"/>
      <c r="G90" s="91"/>
      <c r="H90" s="91"/>
      <c r="I90" s="91"/>
      <c r="J90" s="92"/>
    </row>
    <row r="91" ht="11.25" customHeight="1">
      <c r="A91" s="94"/>
    </row>
    <row r="92" spans="1:13" s="82" customFormat="1" ht="18" customHeight="1">
      <c r="A92" s="66"/>
      <c r="B92" s="131"/>
      <c r="C92" s="131"/>
      <c r="D92" s="131"/>
      <c r="E92" s="131"/>
      <c r="F92" s="131"/>
      <c r="G92" s="131"/>
      <c r="H92" s="131"/>
      <c r="I92" s="131"/>
      <c r="K92" s="66"/>
      <c r="L92" s="66"/>
      <c r="M92" s="66"/>
    </row>
  </sheetData>
  <sheetProtection/>
  <mergeCells count="9">
    <mergeCell ref="B92:I92"/>
    <mergeCell ref="A1:I1"/>
    <mergeCell ref="A3:A4"/>
    <mergeCell ref="B3:B4"/>
    <mergeCell ref="C3:C4"/>
    <mergeCell ref="D3:E3"/>
    <mergeCell ref="F3:F4"/>
    <mergeCell ref="G3:G4"/>
    <mergeCell ref="H3:I3"/>
  </mergeCells>
  <printOptions/>
  <pageMargins left="0.16" right="0.17" top="0.35" bottom="0.16" header="0.16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Ketevan Sopromadze</cp:lastModifiedBy>
  <cp:lastPrinted>2022-10-03T10:07:02Z</cp:lastPrinted>
  <dcterms:created xsi:type="dcterms:W3CDTF">2007-08-08T01:18:36Z</dcterms:created>
  <dcterms:modified xsi:type="dcterms:W3CDTF">2022-10-06T12:53:24Z</dcterms:modified>
  <cp:category/>
  <cp:version/>
  <cp:contentType/>
  <cp:contentStatus/>
</cp:coreProperties>
</file>