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160" activeTab="3"/>
  </bookViews>
  <sheets>
    <sheet name="2024 წლის 1 კვარტალი" sheetId="7" r:id="rId1"/>
    <sheet name="2024 წლის 2 კვარტალი" sheetId="8" r:id="rId2"/>
    <sheet name="2024 წლის 3 კვარტალი" sheetId="9" r:id="rId3"/>
    <sheet name="2024 წლის 4 კვარტალი (2)" sheetId="11" r:id="rId4"/>
  </sheets>
  <calcPr calcId="162913"/>
</workbook>
</file>

<file path=xl/calcChain.xml><?xml version="1.0" encoding="utf-8"?>
<calcChain xmlns="http://schemas.openxmlformats.org/spreadsheetml/2006/main">
  <c r="E12" i="11" l="1"/>
  <c r="C13" i="11"/>
  <c r="C17" i="11"/>
  <c r="C21" i="11"/>
  <c r="E40" i="11" s="1"/>
  <c r="C25" i="11"/>
  <c r="C29" i="11"/>
  <c r="C33" i="11"/>
  <c r="C37" i="11"/>
  <c r="C42" i="11"/>
  <c r="E44" i="11"/>
  <c r="B46" i="11"/>
  <c r="B47" i="11"/>
  <c r="B48" i="11"/>
  <c r="B49" i="11"/>
  <c r="B51" i="11"/>
  <c r="B53" i="11"/>
  <c r="B43" i="9" l="1"/>
  <c r="B41" i="9"/>
  <c r="B38" i="9"/>
  <c r="B37" i="9"/>
  <c r="E35" i="9"/>
  <c r="C33" i="9"/>
  <c r="C29" i="9"/>
  <c r="C26" i="9"/>
  <c r="C23" i="9"/>
  <c r="C20" i="9"/>
  <c r="C17" i="9"/>
  <c r="C14" i="9"/>
  <c r="C11" i="9"/>
  <c r="E10" i="9"/>
  <c r="E31" i="9" l="1"/>
  <c r="B39" i="9"/>
  <c r="B43" i="8"/>
  <c r="B41" i="8"/>
  <c r="C38" i="8"/>
  <c r="B38" i="8"/>
  <c r="C37" i="8"/>
  <c r="B37" i="8"/>
  <c r="E35" i="8"/>
  <c r="C33" i="8"/>
  <c r="C29" i="8"/>
  <c r="C26" i="8"/>
  <c r="C23" i="8"/>
  <c r="C20" i="8"/>
  <c r="C17" i="8"/>
  <c r="C14" i="8"/>
  <c r="C11" i="8"/>
  <c r="E10" i="8"/>
  <c r="G5" i="8"/>
  <c r="B39" i="8" l="1"/>
  <c r="E31" i="8"/>
  <c r="B43" i="7"/>
  <c r="B41" i="7"/>
  <c r="B38" i="7"/>
  <c r="B37" i="7"/>
  <c r="E35" i="7"/>
  <c r="C33" i="7"/>
  <c r="C29" i="7"/>
  <c r="C26" i="7"/>
  <c r="C23" i="7"/>
  <c r="C20" i="7"/>
  <c r="C17" i="7"/>
  <c r="C14" i="7"/>
  <c r="C11" i="7"/>
  <c r="E10" i="7"/>
  <c r="E31" i="7" l="1"/>
  <c r="B39" i="7"/>
</calcChain>
</file>

<file path=xl/sharedStrings.xml><?xml version="1.0" encoding="utf-8"?>
<sst xmlns="http://schemas.openxmlformats.org/spreadsheetml/2006/main" count="260" uniqueCount="41">
  <si>
    <r>
      <rPr>
        <b/>
        <sz val="8"/>
        <color rgb="FF000000"/>
        <rFont val="Sylfaen"/>
      </rPr>
      <t>გვარი</t>
    </r>
  </si>
  <si>
    <t>სახელი</t>
  </si>
  <si>
    <t>თანამდებობა</t>
  </si>
  <si>
    <t>მუხლი</t>
  </si>
  <si>
    <r>
      <rPr>
        <b/>
        <sz val="8"/>
        <color rgb="FF000000"/>
        <rFont val="Sylfaen"/>
      </rPr>
      <t>დარიცხული თანხა</t>
    </r>
  </si>
  <si>
    <t>I სტრუქტურული ერთეულის ხელმძღვანელის მოადგილე (2.1)</t>
  </si>
  <si>
    <t>2.1.1.1.1_თანამდებობრივი სარგო</t>
  </si>
  <si>
    <t>2.1.1.1.4_დანამატი</t>
  </si>
  <si>
    <t>შრომითი ხელშეკრულებით დასაქმებული პირი</t>
  </si>
  <si>
    <t>2.2.1_შრომითი ხელშეკრულებით დასაქმებულ პირთა ანაზღაურება</t>
  </si>
  <si>
    <t>I კატეგორიის უფროსი სპეციალისტი (3.1)</t>
  </si>
  <si>
    <t>I სტრუქტურული ერთეულის ხელმძღვანელი (1.1)</t>
  </si>
  <si>
    <t>II კატეგორიის უფროსი სპეციალისტი (3.2)</t>
  </si>
  <si>
    <t>პაპასკირი</t>
  </si>
  <si>
    <t>მამუკა</t>
  </si>
  <si>
    <t>მერის მოადგილე</t>
  </si>
  <si>
    <t>II სტრუქტურული ერთეულის ხელმძღვანელი (2.2)</t>
  </si>
  <si>
    <t>III კატეგორიის უფროსი სპეციალისტი (3.3)</t>
  </si>
  <si>
    <t>კვიციანი</t>
  </si>
  <si>
    <t>დავითი</t>
  </si>
  <si>
    <t>მერის პირველი მოადგილე/ვიცე მერი</t>
  </si>
  <si>
    <t>მერის წარმომადგენელი</t>
  </si>
  <si>
    <t>თოდუა</t>
  </si>
  <si>
    <t>მერი</t>
  </si>
  <si>
    <t>ბექა</t>
  </si>
  <si>
    <t>ვაჭარაძე</t>
  </si>
  <si>
    <t>ლექსო</t>
  </si>
  <si>
    <t>სულ ჯამი:</t>
  </si>
  <si>
    <t>სულ:</t>
  </si>
  <si>
    <t>2.7.3.1_დამქირავებლის მიერ გაწეული სოციალური დახმარება - ფულადი ფორმით</t>
  </si>
  <si>
    <t>შრომის ანაზღაურება 2021 წელი - I კვარტალი</t>
  </si>
  <si>
    <t>შრომითი ხელშეკრულებით დასაქმებულ პირთა ანაზღაურება 2024 წელი I კვარტალი</t>
  </si>
  <si>
    <t>შრომის ანაზღაურება 2024 წელი - II კვარტალი</t>
  </si>
  <si>
    <t>შრომითი ხელშეკრულებით დასაქმებულ პირთა ანაზღაურება 2024 წელი II კვარტალი</t>
  </si>
  <si>
    <t>შრომის ანაზღაურება 2024 წელი - III კვარტალი</t>
  </si>
  <si>
    <t>შრომითი ხელშეკრულებით დასაქმებულ პირთა ანაზღაურება 2024 წელი III კვარტალი</t>
  </si>
  <si>
    <t>2.1.1.1.3_ჯილდო/პრემია</t>
  </si>
  <si>
    <t>შრომითი ხელშეკრულებით დასაქმებულ პირთა ანაზღაურება 2024 წელი IV კვარტალი</t>
  </si>
  <si>
    <r>
      <rPr>
        <b/>
        <sz val="8"/>
        <color rgb="FF000000"/>
        <rFont val="Sylfaen"/>
        <family val="1"/>
      </rPr>
      <t>დარიცხული თანხა</t>
    </r>
  </si>
  <si>
    <r>
      <rPr>
        <b/>
        <sz val="8"/>
        <color rgb="FF000000"/>
        <rFont val="Sylfaen"/>
        <family val="1"/>
      </rPr>
      <t>გვარი</t>
    </r>
  </si>
  <si>
    <t>შრომის ანაზღაურება 2024 წელი - IV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</si>
</sst>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"/>
  </numFmts>
  <fonts count="2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Sylfaen"/>
    </font>
    <font>
      <sz val="8"/>
      <color rgb="FF000000"/>
      <name val="Sylfaen"/>
    </font>
    <font>
      <sz val="9"/>
      <color rgb="FF000000"/>
      <name val="arial"/>
    </font>
    <font>
      <b/>
      <u/>
      <sz val="12"/>
      <name val="Calibri"/>
      <family val="2"/>
      <charset val="204"/>
    </font>
    <font>
      <b/>
      <u/>
      <sz val="10"/>
      <name val="Calibri"/>
      <family val="2"/>
      <charset val="204"/>
    </font>
    <font>
      <sz val="11"/>
      <name val="Calibri"/>
      <family val="2"/>
      <charset val="204"/>
    </font>
    <font>
      <b/>
      <u/>
      <sz val="14"/>
      <name val="Calibri"/>
      <family val="2"/>
      <charset val="204"/>
    </font>
    <font>
      <b/>
      <i/>
      <u/>
      <sz val="12"/>
      <name val="Calibri"/>
      <family val="2"/>
      <charset val="204"/>
    </font>
    <font>
      <sz val="8"/>
      <color rgb="FF000000"/>
      <name val="Sylfaen"/>
      <family val="1"/>
      <charset val="204"/>
    </font>
    <font>
      <b/>
      <sz val="14"/>
      <name val="Calibri"/>
      <family val="2"/>
      <charset val="204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u/>
      <sz val="14"/>
      <name val="Calibri"/>
      <family val="2"/>
    </font>
    <font>
      <b/>
      <u/>
      <sz val="12"/>
      <name val="Calibri"/>
      <family val="2"/>
    </font>
    <font>
      <sz val="8"/>
      <color rgb="FF000000"/>
      <name val="Sylfaen"/>
      <family val="1"/>
    </font>
    <font>
      <sz val="9"/>
      <color rgb="FF000000"/>
      <name val="Arial"/>
      <family val="2"/>
    </font>
    <font>
      <b/>
      <sz val="8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top" wrapText="1" readingOrder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top" wrapText="1" readingOrder="1"/>
    </xf>
    <xf numFmtId="0" fontId="13" fillId="0" borderId="6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vertical="top" wrapText="1" readingOrder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vertical="top" wrapText="1" readingOrder="1"/>
    </xf>
    <xf numFmtId="0" fontId="13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left" vertical="center"/>
    </xf>
    <xf numFmtId="4" fontId="5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left" vertical="center" wrapText="1" readingOrder="1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center" wrapText="1" readingOrder="1"/>
    </xf>
    <xf numFmtId="2" fontId="14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 wrapText="1" readingOrder="1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vertical="top" wrapText="1" readingOrder="1"/>
    </xf>
    <xf numFmtId="0" fontId="17" fillId="0" borderId="0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vertical="top" wrapText="1" readingOrder="1"/>
    </xf>
    <xf numFmtId="0" fontId="17" fillId="0" borderId="13" xfId="0" applyNumberFormat="1" applyFont="1" applyFill="1" applyBorder="1" applyAlignment="1">
      <alignment vertical="top" wrapText="1" readingOrder="1"/>
    </xf>
    <xf numFmtId="0" fontId="17" fillId="0" borderId="1" xfId="0" applyNumberFormat="1" applyFont="1" applyFill="1" applyBorder="1" applyAlignment="1">
      <alignment horizontal="left" vertical="center" wrapText="1"/>
    </xf>
    <xf numFmtId="164" fontId="18" fillId="0" borderId="6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left" vertical="center" wrapText="1" readingOrder="1"/>
    </xf>
    <xf numFmtId="0" fontId="3" fillId="2" borderId="11" xfId="0" applyNumberFormat="1" applyFont="1" applyFill="1" applyBorder="1" applyAlignment="1">
      <alignment horizontal="left" vertical="center" wrapText="1" readingOrder="1"/>
    </xf>
    <xf numFmtId="0" fontId="3" fillId="2" borderId="12" xfId="0" applyNumberFormat="1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left" vertical="center" wrapText="1" readingOrder="1"/>
    </xf>
    <xf numFmtId="0" fontId="3" fillId="0" borderId="11" xfId="0" applyNumberFormat="1" applyFont="1" applyFill="1" applyBorder="1" applyAlignment="1">
      <alignment horizontal="left" vertical="center" wrapText="1" readingOrder="1"/>
    </xf>
    <xf numFmtId="0" fontId="3" fillId="0" borderId="12" xfId="0" applyNumberFormat="1" applyFont="1" applyFill="1" applyBorder="1" applyAlignment="1">
      <alignment horizontal="left" vertical="center" wrapText="1" readingOrder="1"/>
    </xf>
    <xf numFmtId="2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left" vertical="center" wrapText="1" readingOrder="1"/>
    </xf>
    <xf numFmtId="0" fontId="10" fillId="0" borderId="12" xfId="0" applyNumberFormat="1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left" vertical="center" wrapText="1" readingOrder="1"/>
    </xf>
    <xf numFmtId="0" fontId="10" fillId="2" borderId="12" xfId="0" applyNumberFormat="1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left" vertical="center" wrapText="1"/>
    </xf>
    <xf numFmtId="0" fontId="3" fillId="2" borderId="11" xfId="0" applyNumberFormat="1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7" fillId="0" borderId="10" xfId="0" applyNumberFormat="1" applyFont="1" applyFill="1" applyBorder="1" applyAlignment="1">
      <alignment horizontal="left" vertical="center" wrapText="1" readingOrder="1"/>
    </xf>
    <xf numFmtId="0" fontId="17" fillId="0" borderId="11" xfId="0" applyNumberFormat="1" applyFont="1" applyFill="1" applyBorder="1" applyAlignment="1">
      <alignment horizontal="left" vertical="center" wrapText="1" readingOrder="1"/>
    </xf>
    <xf numFmtId="0" fontId="17" fillId="0" borderId="12" xfId="0" applyNumberFormat="1" applyFont="1" applyFill="1" applyBorder="1" applyAlignment="1">
      <alignment horizontal="left" vertical="center" wrapText="1" readingOrder="1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horizontal="left" vertical="center" wrapText="1"/>
    </xf>
    <xf numFmtId="0" fontId="17" fillId="0" borderId="11" xfId="0" applyNumberFormat="1" applyFont="1" applyFill="1" applyBorder="1" applyAlignment="1">
      <alignment horizontal="left" vertical="center" wrapText="1"/>
    </xf>
    <xf numFmtId="0" fontId="17" fillId="0" borderId="12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"/>
  <sheetViews>
    <sheetView topLeftCell="A4" workbookViewId="0">
      <selection activeCell="J21" sqref="J21"/>
    </sheetView>
  </sheetViews>
  <sheetFormatPr defaultColWidth="9.140625" defaultRowHeight="15" x14ac:dyDescent="0.25"/>
  <cols>
    <col min="1" max="1" width="30" style="3" customWidth="1"/>
    <col min="2" max="2" width="32.140625" style="3" customWidth="1"/>
    <col min="3" max="3" width="10.5703125" style="3" customWidth="1"/>
    <col min="4" max="4" width="8.7109375" style="3" customWidth="1"/>
    <col min="5" max="5" width="14.140625" style="1" customWidth="1"/>
    <col min="6" max="6" width="9.140625" style="1"/>
    <col min="7" max="7" width="10.140625" style="1" bestFit="1" customWidth="1"/>
    <col min="8" max="16384" width="9.140625" style="1"/>
  </cols>
  <sheetData>
    <row r="2" spans="1:13" ht="18.75" x14ac:dyDescent="0.25">
      <c r="A2" s="95" t="s">
        <v>30</v>
      </c>
      <c r="B2" s="95"/>
      <c r="C2" s="95"/>
      <c r="D2" s="95"/>
      <c r="E2" s="95"/>
    </row>
    <row r="3" spans="1:13" ht="15.75" thickBot="1" x14ac:dyDescent="0.3"/>
    <row r="4" spans="1:13" ht="32.25" customHeight="1" x14ac:dyDescent="0.25">
      <c r="A4" s="14" t="s">
        <v>2</v>
      </c>
      <c r="B4" s="8" t="s">
        <v>3</v>
      </c>
      <c r="C4" s="8" t="s">
        <v>0</v>
      </c>
      <c r="D4" s="8" t="s">
        <v>1</v>
      </c>
      <c r="E4" s="9" t="s">
        <v>4</v>
      </c>
    </row>
    <row r="5" spans="1:13" ht="23.1" customHeight="1" x14ac:dyDescent="0.25">
      <c r="A5" s="10" t="s">
        <v>15</v>
      </c>
      <c r="B5" s="6" t="s">
        <v>6</v>
      </c>
      <c r="C5" s="6" t="s">
        <v>13</v>
      </c>
      <c r="D5" s="6" t="s">
        <v>14</v>
      </c>
      <c r="E5" s="11">
        <v>13995</v>
      </c>
      <c r="M5" s="26"/>
    </row>
    <row r="6" spans="1:13" ht="23.1" customHeight="1" x14ac:dyDescent="0.25">
      <c r="A6" s="10" t="s">
        <v>20</v>
      </c>
      <c r="B6" s="6" t="s">
        <v>6</v>
      </c>
      <c r="C6" s="6" t="s">
        <v>18</v>
      </c>
      <c r="D6" s="6" t="s">
        <v>19</v>
      </c>
      <c r="E6" s="11">
        <v>15975</v>
      </c>
      <c r="M6" s="26"/>
    </row>
    <row r="7" spans="1:13" ht="23.1" customHeight="1" x14ac:dyDescent="0.25">
      <c r="A7" s="10" t="s">
        <v>23</v>
      </c>
      <c r="B7" s="6" t="s">
        <v>6</v>
      </c>
      <c r="C7" s="6" t="s">
        <v>25</v>
      </c>
      <c r="D7" s="6" t="s">
        <v>24</v>
      </c>
      <c r="E7" s="11">
        <v>19965</v>
      </c>
      <c r="M7" s="26"/>
    </row>
    <row r="8" spans="1:13" ht="23.1" customHeight="1" x14ac:dyDescent="0.25">
      <c r="A8" s="10" t="s">
        <v>15</v>
      </c>
      <c r="B8" s="6" t="s">
        <v>6</v>
      </c>
      <c r="C8" s="6" t="s">
        <v>22</v>
      </c>
      <c r="D8" s="6" t="s">
        <v>26</v>
      </c>
      <c r="E8" s="11">
        <v>13995</v>
      </c>
      <c r="M8" s="26"/>
    </row>
    <row r="9" spans="1:13" ht="35.450000000000003" customHeight="1" x14ac:dyDescent="0.25">
      <c r="A9" s="10"/>
      <c r="B9" s="7" t="s">
        <v>29</v>
      </c>
      <c r="C9" s="96"/>
      <c r="D9" s="96"/>
      <c r="E9" s="11">
        <v>0</v>
      </c>
      <c r="M9" s="27"/>
    </row>
    <row r="10" spans="1:13" ht="23.1" customHeight="1" x14ac:dyDescent="0.25">
      <c r="A10" s="97"/>
      <c r="B10" s="98"/>
      <c r="C10" s="85" t="s">
        <v>28</v>
      </c>
      <c r="D10" s="85"/>
      <c r="E10" s="15">
        <f>+E9+E8+E7+E6+E5</f>
        <v>63930</v>
      </c>
    </row>
    <row r="11" spans="1:13" ht="23.1" customHeight="1" x14ac:dyDescent="0.25">
      <c r="A11" s="92" t="s">
        <v>11</v>
      </c>
      <c r="B11" s="6" t="s">
        <v>6</v>
      </c>
      <c r="C11" s="78">
        <f>+E12+E11+E13</f>
        <v>77338.66</v>
      </c>
      <c r="D11" s="78"/>
      <c r="E11" s="12">
        <v>73811.5</v>
      </c>
      <c r="M11" s="26"/>
    </row>
    <row r="12" spans="1:13" ht="23.1" customHeight="1" x14ac:dyDescent="0.25">
      <c r="A12" s="93"/>
      <c r="B12" s="6" t="s">
        <v>7</v>
      </c>
      <c r="C12" s="78"/>
      <c r="D12" s="78"/>
      <c r="E12" s="12">
        <v>933.66</v>
      </c>
      <c r="M12" s="26"/>
    </row>
    <row r="13" spans="1:13" ht="26.45" customHeight="1" x14ac:dyDescent="0.25">
      <c r="A13" s="94"/>
      <c r="B13" s="7" t="s">
        <v>29</v>
      </c>
      <c r="C13" s="78"/>
      <c r="D13" s="78"/>
      <c r="E13" s="12">
        <v>2593.5</v>
      </c>
      <c r="M13" s="26"/>
    </row>
    <row r="14" spans="1:13" ht="23.1" customHeight="1" x14ac:dyDescent="0.25">
      <c r="A14" s="92" t="s">
        <v>5</v>
      </c>
      <c r="B14" s="6" t="s">
        <v>6</v>
      </c>
      <c r="C14" s="78">
        <f>+E15+E14+E16</f>
        <v>74191.780000000013</v>
      </c>
      <c r="D14" s="78"/>
      <c r="E14" s="12">
        <v>71686.100000000006</v>
      </c>
      <c r="M14" s="26"/>
    </row>
    <row r="15" spans="1:13" ht="23.1" customHeight="1" x14ac:dyDescent="0.25">
      <c r="A15" s="93"/>
      <c r="B15" s="6" t="s">
        <v>7</v>
      </c>
      <c r="C15" s="78"/>
      <c r="D15" s="78"/>
      <c r="E15" s="12">
        <v>1300.8599999999999</v>
      </c>
      <c r="M15" s="27"/>
    </row>
    <row r="16" spans="1:13" ht="23.1" customHeight="1" x14ac:dyDescent="0.25">
      <c r="A16" s="94"/>
      <c r="B16" s="7" t="s">
        <v>29</v>
      </c>
      <c r="C16" s="78"/>
      <c r="D16" s="78"/>
      <c r="E16" s="12">
        <v>1204.82</v>
      </c>
    </row>
    <row r="17" spans="1:7" ht="23.1" customHeight="1" x14ac:dyDescent="0.25">
      <c r="A17" s="92" t="s">
        <v>16</v>
      </c>
      <c r="B17" s="6" t="s">
        <v>6</v>
      </c>
      <c r="C17" s="78">
        <f>+E18+E17+E19</f>
        <v>191468.34</v>
      </c>
      <c r="D17" s="78"/>
      <c r="E17" s="12">
        <v>188130.18</v>
      </c>
    </row>
    <row r="18" spans="1:7" ht="23.1" customHeight="1" x14ac:dyDescent="0.25">
      <c r="A18" s="93"/>
      <c r="B18" s="6" t="s">
        <v>7</v>
      </c>
      <c r="C18" s="78"/>
      <c r="D18" s="78"/>
      <c r="E18" s="12">
        <v>3338.16</v>
      </c>
    </row>
    <row r="19" spans="1:7" ht="23.1" customHeight="1" x14ac:dyDescent="0.25">
      <c r="A19" s="94"/>
      <c r="B19" s="7" t="s">
        <v>29</v>
      </c>
      <c r="C19" s="78"/>
      <c r="D19" s="78"/>
      <c r="E19" s="12">
        <v>0</v>
      </c>
    </row>
    <row r="20" spans="1:7" ht="23.1" customHeight="1" x14ac:dyDescent="0.25">
      <c r="A20" s="92" t="s">
        <v>10</v>
      </c>
      <c r="B20" s="6" t="s">
        <v>6</v>
      </c>
      <c r="C20" s="78">
        <f>+E21+E20+E22</f>
        <v>222822.08000000002</v>
      </c>
      <c r="D20" s="78"/>
      <c r="E20" s="12">
        <v>203766.95</v>
      </c>
    </row>
    <row r="21" spans="1:7" ht="23.1" customHeight="1" x14ac:dyDescent="0.25">
      <c r="A21" s="93"/>
      <c r="B21" s="6" t="s">
        <v>7</v>
      </c>
      <c r="C21" s="78"/>
      <c r="D21" s="78"/>
      <c r="E21" s="12">
        <v>2992.5</v>
      </c>
    </row>
    <row r="22" spans="1:7" ht="23.1" customHeight="1" x14ac:dyDescent="0.25">
      <c r="A22" s="94"/>
      <c r="B22" s="7" t="s">
        <v>29</v>
      </c>
      <c r="C22" s="78"/>
      <c r="D22" s="78"/>
      <c r="E22" s="12">
        <v>16062.63</v>
      </c>
    </row>
    <row r="23" spans="1:7" ht="23.1" customHeight="1" x14ac:dyDescent="0.25">
      <c r="A23" s="75" t="s">
        <v>12</v>
      </c>
      <c r="B23" s="7" t="s">
        <v>6</v>
      </c>
      <c r="C23" s="78">
        <f>+E24+E23+E25</f>
        <v>146211.56</v>
      </c>
      <c r="D23" s="78"/>
      <c r="E23" s="12">
        <v>138432.32000000001</v>
      </c>
    </row>
    <row r="24" spans="1:7" ht="23.1" customHeight="1" x14ac:dyDescent="0.25">
      <c r="A24" s="76"/>
      <c r="B24" s="7" t="s">
        <v>7</v>
      </c>
      <c r="C24" s="78"/>
      <c r="D24" s="78"/>
      <c r="E24" s="12">
        <v>1899.24</v>
      </c>
    </row>
    <row r="25" spans="1:7" ht="23.1" customHeight="1" x14ac:dyDescent="0.25">
      <c r="A25" s="77"/>
      <c r="B25" s="7" t="s">
        <v>29</v>
      </c>
      <c r="C25" s="78"/>
      <c r="D25" s="78"/>
      <c r="E25" s="12">
        <v>5880</v>
      </c>
    </row>
    <row r="26" spans="1:7" ht="23.1" customHeight="1" x14ac:dyDescent="0.25">
      <c r="A26" s="79" t="s">
        <v>17</v>
      </c>
      <c r="B26" s="7" t="s">
        <v>6</v>
      </c>
      <c r="C26" s="78">
        <f>+E27+E26+E28</f>
        <v>58802.63</v>
      </c>
      <c r="D26" s="78"/>
      <c r="E26" s="12">
        <v>57478.71</v>
      </c>
    </row>
    <row r="27" spans="1:7" ht="23.1" customHeight="1" x14ac:dyDescent="0.25">
      <c r="A27" s="80"/>
      <c r="B27" s="7" t="s">
        <v>7</v>
      </c>
      <c r="C27" s="78"/>
      <c r="D27" s="78"/>
      <c r="E27" s="12">
        <v>829.92</v>
      </c>
    </row>
    <row r="28" spans="1:7" ht="23.1" customHeight="1" x14ac:dyDescent="0.25">
      <c r="A28" s="81"/>
      <c r="B28" s="7" t="s">
        <v>29</v>
      </c>
      <c r="C28" s="78"/>
      <c r="D28" s="78"/>
      <c r="E28" s="12">
        <v>494</v>
      </c>
    </row>
    <row r="29" spans="1:7" ht="23.1" customHeight="1" x14ac:dyDescent="0.25">
      <c r="A29" s="79" t="s">
        <v>21</v>
      </c>
      <c r="B29" s="7" t="s">
        <v>6</v>
      </c>
      <c r="C29" s="82">
        <f>+E29+E30</f>
        <v>31920</v>
      </c>
      <c r="D29" s="82"/>
      <c r="E29" s="12">
        <v>31920</v>
      </c>
    </row>
    <row r="30" spans="1:7" ht="23.1" customHeight="1" x14ac:dyDescent="0.25">
      <c r="A30" s="81"/>
      <c r="B30" s="7" t="s">
        <v>29</v>
      </c>
      <c r="C30" s="82"/>
      <c r="D30" s="82"/>
      <c r="E30" s="12">
        <v>0</v>
      </c>
    </row>
    <row r="31" spans="1:7" ht="23.1" customHeight="1" x14ac:dyDescent="0.25">
      <c r="A31" s="83"/>
      <c r="B31" s="84"/>
      <c r="C31" s="85" t="s">
        <v>27</v>
      </c>
      <c r="D31" s="85"/>
      <c r="E31" s="16">
        <f>+C29+C26+C23+C20+C17+C14+C11</f>
        <v>802755.05</v>
      </c>
      <c r="G31" s="2"/>
    </row>
    <row r="32" spans="1:7" ht="30" customHeight="1" x14ac:dyDescent="0.25">
      <c r="A32" s="86" t="s">
        <v>31</v>
      </c>
      <c r="B32" s="87"/>
      <c r="C32" s="87"/>
      <c r="D32" s="87"/>
      <c r="E32" s="88"/>
    </row>
    <row r="33" spans="1:8" ht="23.1" customHeight="1" x14ac:dyDescent="0.25">
      <c r="A33" s="89" t="s">
        <v>8</v>
      </c>
      <c r="B33" s="17" t="s">
        <v>9</v>
      </c>
      <c r="C33" s="91">
        <f>+E33+E34</f>
        <v>94120.71</v>
      </c>
      <c r="D33" s="91"/>
      <c r="E33" s="18">
        <v>92323.25</v>
      </c>
    </row>
    <row r="34" spans="1:8" ht="23.1" customHeight="1" x14ac:dyDescent="0.25">
      <c r="A34" s="90"/>
      <c r="B34" s="7" t="s">
        <v>29</v>
      </c>
      <c r="C34" s="91"/>
      <c r="D34" s="91"/>
      <c r="E34" s="18">
        <v>1797.46</v>
      </c>
    </row>
    <row r="35" spans="1:8" ht="19.5" thickBot="1" x14ac:dyDescent="0.3">
      <c r="A35" s="22"/>
      <c r="B35" s="23"/>
      <c r="C35" s="74" t="s">
        <v>28</v>
      </c>
      <c r="D35" s="74"/>
      <c r="E35" s="25">
        <f>SUM(E33:E34)</f>
        <v>94120.71</v>
      </c>
    </row>
    <row r="36" spans="1:8" x14ac:dyDescent="0.25">
      <c r="C36" s="1"/>
      <c r="D36" s="1"/>
    </row>
    <row r="37" spans="1:8" x14ac:dyDescent="0.25">
      <c r="A37" s="13" t="s">
        <v>6</v>
      </c>
      <c r="B37" s="19">
        <f>+E5+E6+E7+E8+E11+E14+E17+E20+E23+E26+E29+E3</f>
        <v>829155.76</v>
      </c>
    </row>
    <row r="38" spans="1:8" x14ac:dyDescent="0.25">
      <c r="A38" s="13" t="s">
        <v>7</v>
      </c>
      <c r="B38" s="3">
        <f>+E12+E15+E18+E21+E24+E27</f>
        <v>11294.34</v>
      </c>
    </row>
    <row r="39" spans="1:8" ht="15.75" x14ac:dyDescent="0.25">
      <c r="B39" s="4">
        <f>+B38+B37</f>
        <v>840450.1</v>
      </c>
      <c r="H39" s="2"/>
    </row>
    <row r="41" spans="1:8" ht="22.5" x14ac:dyDescent="0.25">
      <c r="A41" s="20" t="s">
        <v>9</v>
      </c>
      <c r="B41" s="5">
        <f>+E33</f>
        <v>92323.25</v>
      </c>
    </row>
    <row r="43" spans="1:8" ht="39" customHeight="1" x14ac:dyDescent="0.25">
      <c r="A43" s="21" t="s">
        <v>29</v>
      </c>
      <c r="B43" s="24">
        <f>+E34+E30+E28+E25+E22+E19+E16+E13+E9</f>
        <v>28032.41</v>
      </c>
    </row>
  </sheetData>
  <mergeCells count="24">
    <mergeCell ref="A2:E2"/>
    <mergeCell ref="C9:D9"/>
    <mergeCell ref="A10:B10"/>
    <mergeCell ref="C10:D10"/>
    <mergeCell ref="A11:A13"/>
    <mergeCell ref="C11:D13"/>
    <mergeCell ref="A14:A16"/>
    <mergeCell ref="C14:D16"/>
    <mergeCell ref="A17:A19"/>
    <mergeCell ref="C17:D19"/>
    <mergeCell ref="A20:A22"/>
    <mergeCell ref="C20:D22"/>
    <mergeCell ref="C35:D35"/>
    <mergeCell ref="A23:A25"/>
    <mergeCell ref="C23:D25"/>
    <mergeCell ref="A26:A28"/>
    <mergeCell ref="C26:D28"/>
    <mergeCell ref="A29:A30"/>
    <mergeCell ref="C29:D30"/>
    <mergeCell ref="A31:B31"/>
    <mergeCell ref="C31:D31"/>
    <mergeCell ref="A32:E32"/>
    <mergeCell ref="A33:A34"/>
    <mergeCell ref="C33:D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19" workbookViewId="0">
      <selection activeCell="Q17" sqref="Q17"/>
    </sheetView>
  </sheetViews>
  <sheetFormatPr defaultColWidth="9.140625" defaultRowHeight="15" x14ac:dyDescent="0.25"/>
  <cols>
    <col min="1" max="1" width="30" style="33" customWidth="1"/>
    <col min="2" max="2" width="32.140625" style="33" customWidth="1"/>
    <col min="3" max="3" width="10.5703125" style="33" customWidth="1"/>
    <col min="4" max="4" width="8.7109375" style="33" customWidth="1"/>
    <col min="5" max="5" width="14.140625" style="32" customWidth="1"/>
    <col min="6" max="6" width="9.140625" style="32"/>
    <col min="7" max="7" width="10.140625" style="32" bestFit="1" customWidth="1"/>
    <col min="8" max="16384" width="9.140625" style="32"/>
  </cols>
  <sheetData>
    <row r="2" spans="1:7" ht="18.75" x14ac:dyDescent="0.25">
      <c r="A2" s="114" t="s">
        <v>32</v>
      </c>
      <c r="B2" s="114"/>
      <c r="C2" s="114"/>
      <c r="D2" s="114"/>
      <c r="E2" s="114"/>
    </row>
    <row r="3" spans="1:7" ht="15.75" thickBot="1" x14ac:dyDescent="0.3"/>
    <row r="4" spans="1:7" ht="32.25" customHeight="1" x14ac:dyDescent="0.25">
      <c r="A4" s="34" t="s">
        <v>2</v>
      </c>
      <c r="B4" s="35" t="s">
        <v>3</v>
      </c>
      <c r="C4" s="35" t="s">
        <v>0</v>
      </c>
      <c r="D4" s="35" t="s">
        <v>1</v>
      </c>
      <c r="E4" s="36" t="s">
        <v>4</v>
      </c>
    </row>
    <row r="5" spans="1:7" ht="23.1" customHeight="1" x14ac:dyDescent="0.25">
      <c r="A5" s="37" t="s">
        <v>15</v>
      </c>
      <c r="B5" s="30" t="s">
        <v>6</v>
      </c>
      <c r="C5" s="30" t="s">
        <v>13</v>
      </c>
      <c r="D5" s="30" t="s">
        <v>14</v>
      </c>
      <c r="E5" s="38">
        <v>12217.86</v>
      </c>
      <c r="G5" s="39">
        <f>+E8+E7+E6+E5+E11+E14+E17+E20+E23+E26+E29</f>
        <v>809604.83000000007</v>
      </c>
    </row>
    <row r="6" spans="1:7" ht="23.1" customHeight="1" x14ac:dyDescent="0.25">
      <c r="A6" s="37" t="s">
        <v>20</v>
      </c>
      <c r="B6" s="30" t="s">
        <v>6</v>
      </c>
      <c r="C6" s="30" t="s">
        <v>18</v>
      </c>
      <c r="D6" s="30" t="s">
        <v>19</v>
      </c>
      <c r="E6" s="38">
        <v>15975</v>
      </c>
    </row>
    <row r="7" spans="1:7" ht="23.1" customHeight="1" x14ac:dyDescent="0.25">
      <c r="A7" s="37" t="s">
        <v>23</v>
      </c>
      <c r="B7" s="30" t="s">
        <v>6</v>
      </c>
      <c r="C7" s="30" t="s">
        <v>25</v>
      </c>
      <c r="D7" s="30" t="s">
        <v>24</v>
      </c>
      <c r="E7" s="38">
        <v>19965</v>
      </c>
    </row>
    <row r="8" spans="1:7" ht="23.1" customHeight="1" x14ac:dyDescent="0.25">
      <c r="A8" s="37" t="s">
        <v>15</v>
      </c>
      <c r="B8" s="30" t="s">
        <v>6</v>
      </c>
      <c r="C8" s="30" t="s">
        <v>22</v>
      </c>
      <c r="D8" s="30" t="s">
        <v>26</v>
      </c>
      <c r="E8" s="38">
        <v>13995</v>
      </c>
    </row>
    <row r="9" spans="1:7" ht="35.450000000000003" customHeight="1" x14ac:dyDescent="0.25">
      <c r="A9" s="37"/>
      <c r="B9" s="31" t="s">
        <v>29</v>
      </c>
      <c r="C9" s="115"/>
      <c r="D9" s="115"/>
      <c r="E9" s="38">
        <v>1777.14</v>
      </c>
    </row>
    <row r="10" spans="1:7" ht="23.1" customHeight="1" x14ac:dyDescent="0.25">
      <c r="A10" s="116"/>
      <c r="B10" s="117"/>
      <c r="C10" s="104" t="s">
        <v>28</v>
      </c>
      <c r="D10" s="104"/>
      <c r="E10" s="40">
        <f>E9+E8+E7+E6+E5</f>
        <v>63930</v>
      </c>
    </row>
    <row r="11" spans="1:7" ht="23.1" customHeight="1" x14ac:dyDescent="0.25">
      <c r="A11" s="111" t="s">
        <v>11</v>
      </c>
      <c r="B11" s="30" t="s">
        <v>6</v>
      </c>
      <c r="C11" s="100">
        <f>+E12+E11+E13</f>
        <v>66566.569999999992</v>
      </c>
      <c r="D11" s="100"/>
      <c r="E11" s="41">
        <v>64117.13</v>
      </c>
    </row>
    <row r="12" spans="1:7" ht="23.1" customHeight="1" x14ac:dyDescent="0.25">
      <c r="A12" s="112"/>
      <c r="B12" s="30" t="s">
        <v>7</v>
      </c>
      <c r="C12" s="100"/>
      <c r="D12" s="100"/>
      <c r="E12" s="41">
        <v>864.5</v>
      </c>
    </row>
    <row r="13" spans="1:7" ht="26.45" customHeight="1" x14ac:dyDescent="0.25">
      <c r="A13" s="113"/>
      <c r="B13" s="31" t="s">
        <v>29</v>
      </c>
      <c r="C13" s="100"/>
      <c r="D13" s="100"/>
      <c r="E13" s="42">
        <v>1584.94</v>
      </c>
    </row>
    <row r="14" spans="1:7" ht="23.1" customHeight="1" x14ac:dyDescent="0.25">
      <c r="A14" s="111" t="s">
        <v>5</v>
      </c>
      <c r="B14" s="30" t="s">
        <v>6</v>
      </c>
      <c r="C14" s="100">
        <f t="shared" ref="C14" si="0">+E15+E14+E16</f>
        <v>75296.05</v>
      </c>
      <c r="D14" s="100"/>
      <c r="E14" s="41">
        <v>72110.3</v>
      </c>
    </row>
    <row r="15" spans="1:7" ht="23.1" customHeight="1" x14ac:dyDescent="0.25">
      <c r="A15" s="112"/>
      <c r="B15" s="30" t="s">
        <v>7</v>
      </c>
      <c r="C15" s="100"/>
      <c r="D15" s="100"/>
      <c r="E15" s="41">
        <v>1300</v>
      </c>
    </row>
    <row r="16" spans="1:7" ht="23.1" customHeight="1" x14ac:dyDescent="0.25">
      <c r="A16" s="113"/>
      <c r="B16" s="31" t="s">
        <v>29</v>
      </c>
      <c r="C16" s="100"/>
      <c r="D16" s="100"/>
      <c r="E16" s="42">
        <v>1885.75</v>
      </c>
    </row>
    <row r="17" spans="1:7" ht="23.1" customHeight="1" x14ac:dyDescent="0.25">
      <c r="A17" s="111" t="s">
        <v>16</v>
      </c>
      <c r="B17" s="30" t="s">
        <v>6</v>
      </c>
      <c r="C17" s="100">
        <f t="shared" ref="C17" si="1">+E18+E17+E19</f>
        <v>198540.81</v>
      </c>
      <c r="D17" s="100"/>
      <c r="E17" s="41">
        <v>193633.25</v>
      </c>
    </row>
    <row r="18" spans="1:7" ht="23.1" customHeight="1" x14ac:dyDescent="0.25">
      <c r="A18" s="112"/>
      <c r="B18" s="30" t="s">
        <v>7</v>
      </c>
      <c r="C18" s="100"/>
      <c r="D18" s="100"/>
      <c r="E18" s="41">
        <v>3577.56</v>
      </c>
    </row>
    <row r="19" spans="1:7" ht="23.1" customHeight="1" x14ac:dyDescent="0.25">
      <c r="A19" s="113"/>
      <c r="B19" s="31" t="s">
        <v>29</v>
      </c>
      <c r="C19" s="100"/>
      <c r="D19" s="100"/>
      <c r="E19" s="42">
        <v>1330</v>
      </c>
    </row>
    <row r="20" spans="1:7" ht="23.1" customHeight="1" x14ac:dyDescent="0.25">
      <c r="A20" s="111" t="s">
        <v>10</v>
      </c>
      <c r="B20" s="30" t="s">
        <v>6</v>
      </c>
      <c r="C20" s="100">
        <f t="shared" ref="C20" si="2">+E21+E20+E22</f>
        <v>201782.68</v>
      </c>
      <c r="D20" s="100"/>
      <c r="E20" s="41">
        <v>193017.74</v>
      </c>
    </row>
    <row r="21" spans="1:7" ht="23.1" customHeight="1" x14ac:dyDescent="0.25">
      <c r="A21" s="112"/>
      <c r="B21" s="30" t="s">
        <v>7</v>
      </c>
      <c r="C21" s="100"/>
      <c r="D21" s="100"/>
      <c r="E21" s="41">
        <v>2992.5</v>
      </c>
    </row>
    <row r="22" spans="1:7" ht="23.1" customHeight="1" x14ac:dyDescent="0.25">
      <c r="A22" s="113"/>
      <c r="B22" s="31" t="s">
        <v>29</v>
      </c>
      <c r="C22" s="100"/>
      <c r="D22" s="100"/>
      <c r="E22" s="41">
        <v>5772.44</v>
      </c>
    </row>
    <row r="23" spans="1:7" ht="23.1" customHeight="1" x14ac:dyDescent="0.25">
      <c r="A23" s="75" t="s">
        <v>12</v>
      </c>
      <c r="B23" s="31" t="s">
        <v>6</v>
      </c>
      <c r="C23" s="100">
        <f t="shared" ref="C23" si="3">+E24+E23+E25</f>
        <v>139513.50999999998</v>
      </c>
      <c r="D23" s="100"/>
      <c r="E23" s="41">
        <v>136237.16</v>
      </c>
    </row>
    <row r="24" spans="1:7" ht="23.1" customHeight="1" x14ac:dyDescent="0.25">
      <c r="A24" s="76"/>
      <c r="B24" s="31" t="s">
        <v>7</v>
      </c>
      <c r="C24" s="100"/>
      <c r="D24" s="100"/>
      <c r="E24" s="41">
        <v>1899.24</v>
      </c>
    </row>
    <row r="25" spans="1:7" ht="23.1" customHeight="1" x14ac:dyDescent="0.25">
      <c r="A25" s="77"/>
      <c r="B25" s="31" t="s">
        <v>29</v>
      </c>
      <c r="C25" s="100"/>
      <c r="D25" s="100"/>
      <c r="E25" s="41">
        <v>1377.11</v>
      </c>
    </row>
    <row r="26" spans="1:7" ht="23.1" customHeight="1" x14ac:dyDescent="0.25">
      <c r="A26" s="75" t="s">
        <v>17</v>
      </c>
      <c r="B26" s="31" t="s">
        <v>6</v>
      </c>
      <c r="C26" s="100">
        <f t="shared" ref="C26" si="4">+E27+E26+E28</f>
        <v>58197.259999999995</v>
      </c>
      <c r="D26" s="100"/>
      <c r="E26" s="41">
        <v>56416.39</v>
      </c>
    </row>
    <row r="27" spans="1:7" ht="23.1" customHeight="1" x14ac:dyDescent="0.25">
      <c r="A27" s="76"/>
      <c r="B27" s="31" t="s">
        <v>7</v>
      </c>
      <c r="C27" s="100"/>
      <c r="D27" s="100"/>
      <c r="E27" s="41">
        <v>829.92</v>
      </c>
    </row>
    <row r="28" spans="1:7" ht="23.1" customHeight="1" x14ac:dyDescent="0.25">
      <c r="A28" s="77"/>
      <c r="B28" s="31" t="s">
        <v>29</v>
      </c>
      <c r="C28" s="100"/>
      <c r="D28" s="100"/>
      <c r="E28" s="41">
        <v>950.95</v>
      </c>
    </row>
    <row r="29" spans="1:7" ht="23.1" customHeight="1" x14ac:dyDescent="0.25">
      <c r="A29" s="75" t="s">
        <v>21</v>
      </c>
      <c r="B29" s="31" t="s">
        <v>6</v>
      </c>
      <c r="C29" s="101">
        <f>+E29+E30</f>
        <v>31920</v>
      </c>
      <c r="D29" s="101"/>
      <c r="E29" s="41">
        <v>31920</v>
      </c>
    </row>
    <row r="30" spans="1:7" ht="23.1" customHeight="1" x14ac:dyDescent="0.25">
      <c r="A30" s="77"/>
      <c r="B30" s="31" t="s">
        <v>29</v>
      </c>
      <c r="C30" s="101"/>
      <c r="D30" s="101"/>
      <c r="E30" s="41">
        <v>0</v>
      </c>
    </row>
    <row r="31" spans="1:7" ht="23.1" customHeight="1" x14ac:dyDescent="0.25">
      <c r="A31" s="102"/>
      <c r="B31" s="103"/>
      <c r="C31" s="104" t="s">
        <v>27</v>
      </c>
      <c r="D31" s="104"/>
      <c r="E31" s="43">
        <f>+C29+C26+C23+C20+C17+C14+C11</f>
        <v>771816.88</v>
      </c>
      <c r="G31" s="39"/>
    </row>
    <row r="32" spans="1:7" ht="30" customHeight="1" x14ac:dyDescent="0.25">
      <c r="A32" s="105" t="s">
        <v>33</v>
      </c>
      <c r="B32" s="106"/>
      <c r="C32" s="106"/>
      <c r="D32" s="106"/>
      <c r="E32" s="107"/>
    </row>
    <row r="33" spans="1:5" ht="23.1" customHeight="1" x14ac:dyDescent="0.25">
      <c r="A33" s="108" t="s">
        <v>8</v>
      </c>
      <c r="B33" s="44" t="s">
        <v>9</v>
      </c>
      <c r="C33" s="110">
        <f>+E33+E34</f>
        <v>98469.119999999995</v>
      </c>
      <c r="D33" s="110"/>
      <c r="E33" s="45">
        <v>97561.62</v>
      </c>
    </row>
    <row r="34" spans="1:5" ht="23.1" customHeight="1" x14ac:dyDescent="0.25">
      <c r="A34" s="109"/>
      <c r="B34" s="31" t="s">
        <v>29</v>
      </c>
      <c r="C34" s="110"/>
      <c r="D34" s="110"/>
      <c r="E34" s="45">
        <v>907.5</v>
      </c>
    </row>
    <row r="35" spans="1:5" ht="15.75" thickBot="1" x14ac:dyDescent="0.3">
      <c r="A35" s="46"/>
      <c r="B35" s="47"/>
      <c r="C35" s="99" t="s">
        <v>28</v>
      </c>
      <c r="D35" s="99"/>
      <c r="E35" s="48">
        <f>+E34+E33</f>
        <v>98469.119999999995</v>
      </c>
    </row>
    <row r="36" spans="1:5" x14ac:dyDescent="0.25">
      <c r="C36" s="32"/>
      <c r="D36" s="32"/>
    </row>
    <row r="37" spans="1:5" x14ac:dyDescent="0.25">
      <c r="A37" s="49" t="s">
        <v>6</v>
      </c>
      <c r="B37" s="50">
        <f>+E5+E6+E7+E8+E11+E14+E17+E20+E23+E26+E29</f>
        <v>809604.83000000007</v>
      </c>
      <c r="C37" s="50">
        <f>+E29+E26+E23+E20+E17+E14+E11+E8+E7+E6+E5</f>
        <v>809604.83000000007</v>
      </c>
    </row>
    <row r="38" spans="1:5" x14ac:dyDescent="0.25">
      <c r="A38" s="49" t="s">
        <v>7</v>
      </c>
      <c r="B38" s="33">
        <f>+E12+E15+E18+E21+E24+E27</f>
        <v>11463.72</v>
      </c>
      <c r="C38" s="33">
        <f>+E27+E24+E21+E18+E15+E12</f>
        <v>11463.72</v>
      </c>
    </row>
    <row r="39" spans="1:5" ht="15.75" x14ac:dyDescent="0.25">
      <c r="B39" s="51">
        <f>+B38+B37</f>
        <v>821068.55</v>
      </c>
    </row>
    <row r="41" spans="1:5" ht="22.5" x14ac:dyDescent="0.25">
      <c r="A41" s="52" t="s">
        <v>9</v>
      </c>
      <c r="B41" s="53">
        <f>+E33</f>
        <v>97561.62</v>
      </c>
    </row>
    <row r="43" spans="1:5" ht="41.25" customHeight="1" x14ac:dyDescent="0.25">
      <c r="A43" s="54" t="s">
        <v>29</v>
      </c>
      <c r="B43" s="55">
        <f>+E34+E30+E28+E25+E22+E19+E16+E13+E9</f>
        <v>15585.83</v>
      </c>
    </row>
  </sheetData>
  <mergeCells count="24">
    <mergeCell ref="A2:E2"/>
    <mergeCell ref="C9:D9"/>
    <mergeCell ref="A10:B10"/>
    <mergeCell ref="C10:D10"/>
    <mergeCell ref="A11:A13"/>
    <mergeCell ref="C11:D13"/>
    <mergeCell ref="A14:A16"/>
    <mergeCell ref="C14:D16"/>
    <mergeCell ref="A17:A19"/>
    <mergeCell ref="C17:D19"/>
    <mergeCell ref="A20:A22"/>
    <mergeCell ref="C20:D22"/>
    <mergeCell ref="C35:D35"/>
    <mergeCell ref="A23:A25"/>
    <mergeCell ref="C23:D25"/>
    <mergeCell ref="A26:A28"/>
    <mergeCell ref="C26:D28"/>
    <mergeCell ref="A29:A30"/>
    <mergeCell ref="C29:D30"/>
    <mergeCell ref="A31:B31"/>
    <mergeCell ref="C31:D31"/>
    <mergeCell ref="A32:E32"/>
    <mergeCell ref="A33:A34"/>
    <mergeCell ref="C33:D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workbookViewId="0">
      <selection activeCell="H18" sqref="H18"/>
    </sheetView>
  </sheetViews>
  <sheetFormatPr defaultColWidth="9.140625" defaultRowHeight="15" x14ac:dyDescent="0.25"/>
  <cols>
    <col min="1" max="1" width="30" style="3" customWidth="1"/>
    <col min="2" max="2" width="32.140625" style="3" customWidth="1"/>
    <col min="3" max="3" width="10.5703125" style="3" customWidth="1"/>
    <col min="4" max="4" width="8.7109375" style="3" customWidth="1"/>
    <col min="5" max="5" width="14.140625" style="1" customWidth="1"/>
    <col min="6" max="6" width="9.140625" style="1"/>
    <col min="7" max="7" width="10.140625" style="1" bestFit="1" customWidth="1"/>
    <col min="8" max="16384" width="9.140625" style="1"/>
  </cols>
  <sheetData>
    <row r="2" spans="1:5" ht="18.75" x14ac:dyDescent="0.25">
      <c r="A2" s="95" t="s">
        <v>34</v>
      </c>
      <c r="B2" s="95"/>
      <c r="C2" s="95"/>
      <c r="D2" s="95"/>
      <c r="E2" s="95"/>
    </row>
    <row r="3" spans="1:5" ht="15.75" thickBot="1" x14ac:dyDescent="0.3"/>
    <row r="4" spans="1:5" ht="32.25" customHeight="1" x14ac:dyDescent="0.25">
      <c r="A4" s="14" t="s">
        <v>2</v>
      </c>
      <c r="B4" s="8" t="s">
        <v>3</v>
      </c>
      <c r="C4" s="8" t="s">
        <v>0</v>
      </c>
      <c r="D4" s="8" t="s">
        <v>1</v>
      </c>
      <c r="E4" s="9" t="s">
        <v>4</v>
      </c>
    </row>
    <row r="5" spans="1:5" ht="23.1" customHeight="1" x14ac:dyDescent="0.25">
      <c r="A5" s="10" t="s">
        <v>15</v>
      </c>
      <c r="B5" s="6" t="s">
        <v>6</v>
      </c>
      <c r="C5" s="6" t="s">
        <v>13</v>
      </c>
      <c r="D5" s="6" t="s">
        <v>14</v>
      </c>
      <c r="E5" s="11">
        <v>13995</v>
      </c>
    </row>
    <row r="6" spans="1:5" ht="23.1" customHeight="1" x14ac:dyDescent="0.25">
      <c r="A6" s="10" t="s">
        <v>20</v>
      </c>
      <c r="B6" s="6" t="s">
        <v>6</v>
      </c>
      <c r="C6" s="6" t="s">
        <v>18</v>
      </c>
      <c r="D6" s="6" t="s">
        <v>19</v>
      </c>
      <c r="E6" s="11">
        <v>15975</v>
      </c>
    </row>
    <row r="7" spans="1:5" ht="23.1" customHeight="1" x14ac:dyDescent="0.25">
      <c r="A7" s="10" t="s">
        <v>23</v>
      </c>
      <c r="B7" s="6" t="s">
        <v>6</v>
      </c>
      <c r="C7" s="6" t="s">
        <v>25</v>
      </c>
      <c r="D7" s="6" t="s">
        <v>24</v>
      </c>
      <c r="E7" s="11">
        <v>19965</v>
      </c>
    </row>
    <row r="8" spans="1:5" ht="23.1" customHeight="1" x14ac:dyDescent="0.25">
      <c r="A8" s="10" t="s">
        <v>15</v>
      </c>
      <c r="B8" s="6" t="s">
        <v>6</v>
      </c>
      <c r="C8" s="6" t="s">
        <v>22</v>
      </c>
      <c r="D8" s="6" t="s">
        <v>26</v>
      </c>
      <c r="E8" s="11">
        <v>13995</v>
      </c>
    </row>
    <row r="9" spans="1:5" ht="35.450000000000003" customHeight="1" x14ac:dyDescent="0.25">
      <c r="A9" s="10"/>
      <c r="B9" s="7" t="s">
        <v>29</v>
      </c>
      <c r="C9" s="96"/>
      <c r="D9" s="96"/>
      <c r="E9" s="11">
        <v>0</v>
      </c>
    </row>
    <row r="10" spans="1:5" ht="23.1" customHeight="1" x14ac:dyDescent="0.25">
      <c r="A10" s="116"/>
      <c r="B10" s="117"/>
      <c r="C10" s="85" t="s">
        <v>28</v>
      </c>
      <c r="D10" s="85"/>
      <c r="E10" s="15">
        <f>+E9+E8+E7+E6+E5</f>
        <v>63930</v>
      </c>
    </row>
    <row r="11" spans="1:5" ht="23.1" customHeight="1" x14ac:dyDescent="0.25">
      <c r="A11" s="111" t="s">
        <v>11</v>
      </c>
      <c r="B11" s="30" t="s">
        <v>6</v>
      </c>
      <c r="C11" s="78">
        <f>+E12+E11+E13</f>
        <v>73098.17</v>
      </c>
      <c r="D11" s="78"/>
      <c r="E11" s="12">
        <v>72097.55</v>
      </c>
    </row>
    <row r="12" spans="1:5" ht="23.1" customHeight="1" x14ac:dyDescent="0.25">
      <c r="A12" s="112"/>
      <c r="B12" s="30" t="s">
        <v>7</v>
      </c>
      <c r="C12" s="78"/>
      <c r="D12" s="78"/>
      <c r="E12" s="12">
        <v>1000.62</v>
      </c>
    </row>
    <row r="13" spans="1:5" ht="26.45" customHeight="1" x14ac:dyDescent="0.25">
      <c r="A13" s="113"/>
      <c r="B13" s="31" t="s">
        <v>29</v>
      </c>
      <c r="C13" s="78"/>
      <c r="D13" s="78"/>
      <c r="E13" s="12">
        <v>0</v>
      </c>
    </row>
    <row r="14" spans="1:5" ht="23.1" customHeight="1" x14ac:dyDescent="0.25">
      <c r="A14" s="111" t="s">
        <v>5</v>
      </c>
      <c r="B14" s="30" t="s">
        <v>6</v>
      </c>
      <c r="C14" s="78">
        <f>+E15+E14+E16</f>
        <v>71778.950000000012</v>
      </c>
      <c r="D14" s="78"/>
      <c r="E14" s="12">
        <v>70478.13</v>
      </c>
    </row>
    <row r="15" spans="1:5" ht="23.1" customHeight="1" x14ac:dyDescent="0.25">
      <c r="A15" s="112"/>
      <c r="B15" s="30" t="s">
        <v>7</v>
      </c>
      <c r="C15" s="78"/>
      <c r="D15" s="78"/>
      <c r="E15" s="12">
        <v>1300.82</v>
      </c>
    </row>
    <row r="16" spans="1:5" ht="23.1" customHeight="1" x14ac:dyDescent="0.25">
      <c r="A16" s="113"/>
      <c r="B16" s="31" t="s">
        <v>29</v>
      </c>
      <c r="C16" s="78"/>
      <c r="D16" s="78"/>
      <c r="E16" s="12">
        <v>0</v>
      </c>
    </row>
    <row r="17" spans="1:7" ht="23.1" customHeight="1" x14ac:dyDescent="0.25">
      <c r="A17" s="111" t="s">
        <v>16</v>
      </c>
      <c r="B17" s="30" t="s">
        <v>6</v>
      </c>
      <c r="C17" s="78">
        <f>+E18+E17+E19</f>
        <v>174845.11000000002</v>
      </c>
      <c r="D17" s="78"/>
      <c r="E17" s="12">
        <v>171639.95</v>
      </c>
    </row>
    <row r="18" spans="1:7" ht="23.1" customHeight="1" x14ac:dyDescent="0.25">
      <c r="A18" s="112"/>
      <c r="B18" s="30" t="s">
        <v>7</v>
      </c>
      <c r="C18" s="78"/>
      <c r="D18" s="78"/>
      <c r="E18" s="12">
        <v>3205.16</v>
      </c>
    </row>
    <row r="19" spans="1:7" ht="23.1" customHeight="1" x14ac:dyDescent="0.25">
      <c r="A19" s="113"/>
      <c r="B19" s="31" t="s">
        <v>29</v>
      </c>
      <c r="C19" s="78"/>
      <c r="D19" s="78"/>
      <c r="E19" s="12">
        <v>0</v>
      </c>
    </row>
    <row r="20" spans="1:7" ht="23.1" customHeight="1" x14ac:dyDescent="0.25">
      <c r="A20" s="111" t="s">
        <v>10</v>
      </c>
      <c r="B20" s="30" t="s">
        <v>6</v>
      </c>
      <c r="C20" s="78">
        <f>+E21+E20+E22</f>
        <v>213078.73</v>
      </c>
      <c r="D20" s="78"/>
      <c r="E20" s="12">
        <v>194857.8</v>
      </c>
    </row>
    <row r="21" spans="1:7" ht="23.1" customHeight="1" x14ac:dyDescent="0.25">
      <c r="A21" s="112"/>
      <c r="B21" s="30" t="s">
        <v>7</v>
      </c>
      <c r="C21" s="78"/>
      <c r="D21" s="78"/>
      <c r="E21" s="12">
        <v>3045.7</v>
      </c>
    </row>
    <row r="22" spans="1:7" ht="23.1" customHeight="1" x14ac:dyDescent="0.25">
      <c r="A22" s="113"/>
      <c r="B22" s="31" t="s">
        <v>29</v>
      </c>
      <c r="C22" s="78"/>
      <c r="D22" s="78"/>
      <c r="E22" s="12">
        <v>15175.23</v>
      </c>
    </row>
    <row r="23" spans="1:7" ht="23.1" customHeight="1" x14ac:dyDescent="0.25">
      <c r="A23" s="75" t="s">
        <v>12</v>
      </c>
      <c r="B23" s="31" t="s">
        <v>6</v>
      </c>
      <c r="C23" s="78">
        <f>+E24+E23+E25</f>
        <v>149286.93</v>
      </c>
      <c r="D23" s="78"/>
      <c r="E23" s="12">
        <v>146740.04</v>
      </c>
    </row>
    <row r="24" spans="1:7" ht="23.1" customHeight="1" x14ac:dyDescent="0.25">
      <c r="A24" s="76"/>
      <c r="B24" s="31" t="s">
        <v>7</v>
      </c>
      <c r="C24" s="78"/>
      <c r="D24" s="78"/>
      <c r="E24" s="12">
        <v>1899.24</v>
      </c>
    </row>
    <row r="25" spans="1:7" ht="23.1" customHeight="1" x14ac:dyDescent="0.25">
      <c r="A25" s="77"/>
      <c r="B25" s="31" t="s">
        <v>29</v>
      </c>
      <c r="C25" s="78"/>
      <c r="D25" s="78"/>
      <c r="E25" s="12">
        <v>647.65</v>
      </c>
    </row>
    <row r="26" spans="1:7" ht="23.1" customHeight="1" x14ac:dyDescent="0.25">
      <c r="A26" s="75" t="s">
        <v>17</v>
      </c>
      <c r="B26" s="31" t="s">
        <v>6</v>
      </c>
      <c r="C26" s="78">
        <f>+E27+E26+E28</f>
        <v>57885.919999999998</v>
      </c>
      <c r="D26" s="78"/>
      <c r="E26" s="12">
        <v>55022.720000000001</v>
      </c>
    </row>
    <row r="27" spans="1:7" ht="23.1" customHeight="1" x14ac:dyDescent="0.25">
      <c r="A27" s="76"/>
      <c r="B27" s="31" t="s">
        <v>7</v>
      </c>
      <c r="C27" s="78"/>
      <c r="D27" s="78"/>
      <c r="E27" s="12">
        <v>829.92</v>
      </c>
    </row>
    <row r="28" spans="1:7" ht="23.1" customHeight="1" x14ac:dyDescent="0.25">
      <c r="A28" s="77"/>
      <c r="B28" s="31" t="s">
        <v>29</v>
      </c>
      <c r="C28" s="78"/>
      <c r="D28" s="78"/>
      <c r="E28" s="12">
        <v>2033.28</v>
      </c>
    </row>
    <row r="29" spans="1:7" ht="23.1" customHeight="1" x14ac:dyDescent="0.25">
      <c r="A29" s="75" t="s">
        <v>21</v>
      </c>
      <c r="B29" s="31" t="s">
        <v>6</v>
      </c>
      <c r="C29" s="82">
        <f>+E29+E30</f>
        <v>31920</v>
      </c>
      <c r="D29" s="82"/>
      <c r="E29" s="12">
        <v>31920</v>
      </c>
    </row>
    <row r="30" spans="1:7" ht="23.1" customHeight="1" x14ac:dyDescent="0.25">
      <c r="A30" s="77"/>
      <c r="B30" s="31" t="s">
        <v>29</v>
      </c>
      <c r="C30" s="82"/>
      <c r="D30" s="82"/>
      <c r="E30" s="12">
        <v>0</v>
      </c>
    </row>
    <row r="31" spans="1:7" ht="23.1" customHeight="1" x14ac:dyDescent="0.25">
      <c r="A31" s="83"/>
      <c r="B31" s="84"/>
      <c r="C31" s="85" t="s">
        <v>27</v>
      </c>
      <c r="D31" s="85"/>
      <c r="E31" s="16">
        <f>+C29+C26+C23+C20+C17+C14+C11</f>
        <v>771893.80999999994</v>
      </c>
      <c r="G31" s="2"/>
    </row>
    <row r="32" spans="1:7" ht="30" customHeight="1" x14ac:dyDescent="0.25">
      <c r="A32" s="86" t="s">
        <v>35</v>
      </c>
      <c r="B32" s="87"/>
      <c r="C32" s="87"/>
      <c r="D32" s="87"/>
      <c r="E32" s="88"/>
    </row>
    <row r="33" spans="1:8" ht="23.1" customHeight="1" x14ac:dyDescent="0.25">
      <c r="A33" s="89" t="s">
        <v>8</v>
      </c>
      <c r="B33" s="17" t="s">
        <v>9</v>
      </c>
      <c r="C33" s="91">
        <f>+E33+E34</f>
        <v>101112.68999999999</v>
      </c>
      <c r="D33" s="91"/>
      <c r="E33" s="18">
        <v>99594.54</v>
      </c>
    </row>
    <row r="34" spans="1:8" ht="23.1" customHeight="1" x14ac:dyDescent="0.25">
      <c r="A34" s="90"/>
      <c r="B34" s="7" t="s">
        <v>29</v>
      </c>
      <c r="C34" s="91"/>
      <c r="D34" s="91"/>
      <c r="E34" s="18">
        <v>1518.15</v>
      </c>
    </row>
    <row r="35" spans="1:8" ht="19.5" thickBot="1" x14ac:dyDescent="0.3">
      <c r="A35" s="28"/>
      <c r="B35" s="29"/>
      <c r="C35" s="74" t="s">
        <v>28</v>
      </c>
      <c r="D35" s="74"/>
      <c r="E35" s="25">
        <f>SUM(E33:E34)</f>
        <v>101112.68999999999</v>
      </c>
    </row>
    <row r="36" spans="1:8" x14ac:dyDescent="0.25">
      <c r="C36" s="1"/>
      <c r="D36" s="1"/>
    </row>
    <row r="37" spans="1:8" x14ac:dyDescent="0.25">
      <c r="A37" s="13" t="s">
        <v>6</v>
      </c>
      <c r="B37" s="19">
        <f>+E5+E6+E7+E8+E11+E14+E17+E20+E23+E26+E29+E3</f>
        <v>806686.19</v>
      </c>
    </row>
    <row r="38" spans="1:8" x14ac:dyDescent="0.25">
      <c r="A38" s="13" t="s">
        <v>7</v>
      </c>
      <c r="B38" s="3">
        <f>+E12+E15+E18+E21+E24+E27</f>
        <v>11281.46</v>
      </c>
    </row>
    <row r="39" spans="1:8" ht="15.75" x14ac:dyDescent="0.25">
      <c r="B39" s="4">
        <f>+B38+B37</f>
        <v>817967.64999999991</v>
      </c>
      <c r="H39" s="2"/>
    </row>
    <row r="41" spans="1:8" ht="22.5" x14ac:dyDescent="0.25">
      <c r="A41" s="20" t="s">
        <v>9</v>
      </c>
      <c r="B41" s="5">
        <f>+E33</f>
        <v>99594.54</v>
      </c>
    </row>
    <row r="43" spans="1:8" ht="26.45" customHeight="1" x14ac:dyDescent="0.25">
      <c r="A43" s="21" t="s">
        <v>29</v>
      </c>
      <c r="B43" s="24">
        <f>+E34+E30+E28+E25+E22+E19+E16+E13+E9</f>
        <v>19374.309999999998</v>
      </c>
    </row>
  </sheetData>
  <mergeCells count="24">
    <mergeCell ref="C35:D35"/>
    <mergeCell ref="A23:A25"/>
    <mergeCell ref="C23:D25"/>
    <mergeCell ref="A26:A28"/>
    <mergeCell ref="C26:D28"/>
    <mergeCell ref="A29:A30"/>
    <mergeCell ref="C29:D30"/>
    <mergeCell ref="A31:B31"/>
    <mergeCell ref="C31:D31"/>
    <mergeCell ref="A32:E32"/>
    <mergeCell ref="A33:A34"/>
    <mergeCell ref="C33:D34"/>
    <mergeCell ref="A14:A16"/>
    <mergeCell ref="C14:D16"/>
    <mergeCell ref="A17:A19"/>
    <mergeCell ref="C17:D19"/>
    <mergeCell ref="A20:A22"/>
    <mergeCell ref="C20:D22"/>
    <mergeCell ref="A2:E2"/>
    <mergeCell ref="C9:D9"/>
    <mergeCell ref="A10:B10"/>
    <mergeCell ref="C10:D10"/>
    <mergeCell ref="A11:A13"/>
    <mergeCell ref="C11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topLeftCell="A22" workbookViewId="0">
      <selection activeCell="I44" sqref="I44"/>
    </sheetView>
  </sheetViews>
  <sheetFormatPr defaultColWidth="9.140625" defaultRowHeight="15" x14ac:dyDescent="0.25"/>
  <cols>
    <col min="1" max="1" width="30" style="57" customWidth="1"/>
    <col min="2" max="2" width="32.140625" style="57" customWidth="1"/>
    <col min="3" max="3" width="10.5703125" style="57" customWidth="1"/>
    <col min="4" max="4" width="8.7109375" style="57" customWidth="1"/>
    <col min="5" max="5" width="15.85546875" style="56" customWidth="1"/>
    <col min="6" max="6" width="9.140625" style="56"/>
    <col min="7" max="7" width="10.140625" style="56" bestFit="1" customWidth="1"/>
    <col min="8" max="16384" width="9.140625" style="56"/>
  </cols>
  <sheetData>
    <row r="2" spans="1:5" ht="18.75" x14ac:dyDescent="0.25">
      <c r="A2" s="95" t="s">
        <v>40</v>
      </c>
      <c r="B2" s="95"/>
      <c r="C2" s="95"/>
      <c r="D2" s="95"/>
      <c r="E2" s="95"/>
    </row>
    <row r="3" spans="1:5" ht="15.75" thickBot="1" x14ac:dyDescent="0.3"/>
    <row r="4" spans="1:5" ht="32.25" customHeight="1" x14ac:dyDescent="0.25">
      <c r="A4" s="73" t="s">
        <v>2</v>
      </c>
      <c r="B4" s="72" t="s">
        <v>3</v>
      </c>
      <c r="C4" s="72" t="s">
        <v>39</v>
      </c>
      <c r="D4" s="72" t="s">
        <v>1</v>
      </c>
      <c r="E4" s="71" t="s">
        <v>38</v>
      </c>
    </row>
    <row r="5" spans="1:5" ht="23.1" customHeight="1" x14ac:dyDescent="0.25">
      <c r="A5" s="70" t="s">
        <v>15</v>
      </c>
      <c r="B5" s="68" t="s">
        <v>6</v>
      </c>
      <c r="C5" s="68" t="s">
        <v>13</v>
      </c>
      <c r="D5" s="68" t="s">
        <v>14</v>
      </c>
      <c r="E5" s="69">
        <v>13995</v>
      </c>
    </row>
    <row r="6" spans="1:5" ht="23.1" customHeight="1" x14ac:dyDescent="0.25">
      <c r="A6" s="70" t="s">
        <v>20</v>
      </c>
      <c r="B6" s="68" t="s">
        <v>6</v>
      </c>
      <c r="C6" s="68" t="s">
        <v>18</v>
      </c>
      <c r="D6" s="68" t="s">
        <v>19</v>
      </c>
      <c r="E6" s="69">
        <v>15975</v>
      </c>
    </row>
    <row r="7" spans="1:5" ht="23.1" customHeight="1" x14ac:dyDescent="0.25">
      <c r="A7" s="70" t="s">
        <v>20</v>
      </c>
      <c r="B7" s="68" t="s">
        <v>7</v>
      </c>
      <c r="C7" s="68" t="s">
        <v>18</v>
      </c>
      <c r="D7" s="68" t="s">
        <v>19</v>
      </c>
      <c r="E7" s="69">
        <v>5325</v>
      </c>
    </row>
    <row r="8" spans="1:5" ht="23.1" customHeight="1" x14ac:dyDescent="0.25">
      <c r="A8" s="70" t="s">
        <v>23</v>
      </c>
      <c r="B8" s="68" t="s">
        <v>6</v>
      </c>
      <c r="C8" s="68" t="s">
        <v>25</v>
      </c>
      <c r="D8" s="68" t="s">
        <v>24</v>
      </c>
      <c r="E8" s="69">
        <v>19965</v>
      </c>
    </row>
    <row r="9" spans="1:5" ht="23.1" customHeight="1" x14ac:dyDescent="0.25">
      <c r="A9" s="70" t="s">
        <v>15</v>
      </c>
      <c r="B9" s="68" t="s">
        <v>6</v>
      </c>
      <c r="C9" s="68" t="s">
        <v>22</v>
      </c>
      <c r="D9" s="68" t="s">
        <v>26</v>
      </c>
      <c r="E9" s="69">
        <v>13995</v>
      </c>
    </row>
    <row r="10" spans="1:5" ht="23.1" customHeight="1" x14ac:dyDescent="0.25">
      <c r="A10" s="70" t="s">
        <v>15</v>
      </c>
      <c r="B10" s="68" t="s">
        <v>7</v>
      </c>
      <c r="C10" s="68" t="s">
        <v>22</v>
      </c>
      <c r="D10" s="68" t="s">
        <v>26</v>
      </c>
      <c r="E10" s="69">
        <v>4665</v>
      </c>
    </row>
    <row r="11" spans="1:5" ht="35.450000000000003" customHeight="1" x14ac:dyDescent="0.25">
      <c r="A11" s="70"/>
      <c r="B11" s="66" t="s">
        <v>29</v>
      </c>
      <c r="C11" s="126"/>
      <c r="D11" s="126"/>
      <c r="E11" s="69">
        <v>0</v>
      </c>
    </row>
    <row r="12" spans="1:5" ht="23.1" customHeight="1" x14ac:dyDescent="0.25">
      <c r="A12" s="127"/>
      <c r="B12" s="128"/>
      <c r="C12" s="85" t="s">
        <v>28</v>
      </c>
      <c r="D12" s="85"/>
      <c r="E12" s="15">
        <f>+E11+E10+E9+E8+E7+E6+E5</f>
        <v>73920</v>
      </c>
    </row>
    <row r="13" spans="1:5" ht="23.1" customHeight="1" x14ac:dyDescent="0.25">
      <c r="A13" s="123" t="s">
        <v>11</v>
      </c>
      <c r="B13" s="68" t="s">
        <v>6</v>
      </c>
      <c r="C13" s="78">
        <f>+E13+E14+E15+E16</f>
        <v>104746.17</v>
      </c>
      <c r="D13" s="78"/>
      <c r="E13" s="18">
        <v>72618</v>
      </c>
    </row>
    <row r="14" spans="1:5" ht="23.1" customHeight="1" x14ac:dyDescent="0.25">
      <c r="A14" s="124"/>
      <c r="B14" s="68" t="s">
        <v>7</v>
      </c>
      <c r="C14" s="78"/>
      <c r="D14" s="78"/>
      <c r="E14" s="18">
        <v>7922.17</v>
      </c>
    </row>
    <row r="15" spans="1:5" ht="21" customHeight="1" x14ac:dyDescent="0.25">
      <c r="A15" s="124"/>
      <c r="B15" s="67" t="s">
        <v>36</v>
      </c>
      <c r="C15" s="78"/>
      <c r="D15" s="78"/>
      <c r="E15" s="18">
        <v>24206</v>
      </c>
    </row>
    <row r="16" spans="1:5" ht="26.45" customHeight="1" x14ac:dyDescent="0.25">
      <c r="A16" s="125"/>
      <c r="B16" s="66" t="s">
        <v>29</v>
      </c>
      <c r="C16" s="78"/>
      <c r="D16" s="78"/>
      <c r="E16" s="18">
        <v>0</v>
      </c>
    </row>
    <row r="17" spans="1:5" ht="23.1" customHeight="1" x14ac:dyDescent="0.25">
      <c r="A17" s="123" t="s">
        <v>5</v>
      </c>
      <c r="B17" s="68" t="s">
        <v>6</v>
      </c>
      <c r="C17" s="78">
        <f>+E17+E18+E19+E20</f>
        <v>95950.8</v>
      </c>
      <c r="D17" s="78"/>
      <c r="E17" s="18">
        <v>71241.94</v>
      </c>
    </row>
    <row r="18" spans="1:5" ht="23.1" customHeight="1" x14ac:dyDescent="0.25">
      <c r="A18" s="124"/>
      <c r="B18" s="68" t="s">
        <v>7</v>
      </c>
      <c r="C18" s="78"/>
      <c r="D18" s="78"/>
      <c r="E18" s="18">
        <v>1300.8599999999999</v>
      </c>
    </row>
    <row r="19" spans="1:5" ht="23.1" customHeight="1" x14ac:dyDescent="0.25">
      <c r="A19" s="124"/>
      <c r="B19" s="67" t="s">
        <v>36</v>
      </c>
      <c r="C19" s="78"/>
      <c r="D19" s="78"/>
      <c r="E19" s="18">
        <v>23408</v>
      </c>
    </row>
    <row r="20" spans="1:5" ht="23.1" customHeight="1" x14ac:dyDescent="0.25">
      <c r="A20" s="125"/>
      <c r="B20" s="66" t="s">
        <v>29</v>
      </c>
      <c r="C20" s="78"/>
      <c r="D20" s="78"/>
      <c r="E20" s="18">
        <v>0</v>
      </c>
    </row>
    <row r="21" spans="1:5" ht="23.1" customHeight="1" x14ac:dyDescent="0.25">
      <c r="A21" s="123" t="s">
        <v>16</v>
      </c>
      <c r="B21" s="68" t="s">
        <v>6</v>
      </c>
      <c r="C21" s="78">
        <f>+E21+E22+E23+E24</f>
        <v>258696.78</v>
      </c>
      <c r="D21" s="78"/>
      <c r="E21" s="18">
        <v>184921.82</v>
      </c>
    </row>
    <row r="22" spans="1:5" ht="23.1" customHeight="1" x14ac:dyDescent="0.25">
      <c r="A22" s="124"/>
      <c r="B22" s="68" t="s">
        <v>7</v>
      </c>
      <c r="C22" s="78"/>
      <c r="D22" s="78"/>
      <c r="E22" s="18">
        <v>11796.96</v>
      </c>
    </row>
    <row r="23" spans="1:5" ht="23.1" customHeight="1" x14ac:dyDescent="0.25">
      <c r="A23" s="124"/>
      <c r="B23" s="67" t="s">
        <v>36</v>
      </c>
      <c r="C23" s="78"/>
      <c r="D23" s="78"/>
      <c r="E23" s="18">
        <v>61978</v>
      </c>
    </row>
    <row r="24" spans="1:5" ht="23.1" customHeight="1" x14ac:dyDescent="0.25">
      <c r="A24" s="125"/>
      <c r="B24" s="66" t="s">
        <v>29</v>
      </c>
      <c r="C24" s="78"/>
      <c r="D24" s="78"/>
      <c r="E24" s="18">
        <v>0</v>
      </c>
    </row>
    <row r="25" spans="1:5" ht="23.1" customHeight="1" x14ac:dyDescent="0.25">
      <c r="A25" s="123" t="s">
        <v>10</v>
      </c>
      <c r="B25" s="68" t="s">
        <v>6</v>
      </c>
      <c r="C25" s="78">
        <f>+E25+E26+E27+E28</f>
        <v>264120.26</v>
      </c>
      <c r="D25" s="78"/>
      <c r="E25" s="18">
        <v>189540.94</v>
      </c>
    </row>
    <row r="26" spans="1:5" ht="23.1" customHeight="1" x14ac:dyDescent="0.25">
      <c r="A26" s="124"/>
      <c r="B26" s="68" t="s">
        <v>7</v>
      </c>
      <c r="C26" s="78"/>
      <c r="D26" s="78"/>
      <c r="E26" s="18">
        <v>6982.5</v>
      </c>
    </row>
    <row r="27" spans="1:5" ht="22.5" customHeight="1" x14ac:dyDescent="0.25">
      <c r="A27" s="124"/>
      <c r="B27" s="67" t="s">
        <v>36</v>
      </c>
      <c r="C27" s="78"/>
      <c r="D27" s="78"/>
      <c r="E27" s="18">
        <v>65835</v>
      </c>
    </row>
    <row r="28" spans="1:5" ht="23.1" customHeight="1" x14ac:dyDescent="0.25">
      <c r="A28" s="125"/>
      <c r="B28" s="66" t="s">
        <v>29</v>
      </c>
      <c r="C28" s="78"/>
      <c r="D28" s="78"/>
      <c r="E28" s="18">
        <v>1761.82</v>
      </c>
    </row>
    <row r="29" spans="1:5" ht="23.1" customHeight="1" x14ac:dyDescent="0.25">
      <c r="A29" s="118" t="s">
        <v>12</v>
      </c>
      <c r="B29" s="66" t="s">
        <v>6</v>
      </c>
      <c r="C29" s="78">
        <f>+E29+E30+E31+E32</f>
        <v>193979.26</v>
      </c>
      <c r="D29" s="78"/>
      <c r="E29" s="18">
        <v>139315.29</v>
      </c>
    </row>
    <row r="30" spans="1:5" ht="23.1" customHeight="1" x14ac:dyDescent="0.25">
      <c r="A30" s="119"/>
      <c r="B30" s="66" t="s">
        <v>7</v>
      </c>
      <c r="C30" s="78"/>
      <c r="D30" s="78"/>
      <c r="E30" s="18">
        <v>1899.24</v>
      </c>
    </row>
    <row r="31" spans="1:5" ht="23.1" customHeight="1" x14ac:dyDescent="0.25">
      <c r="A31" s="119"/>
      <c r="B31" s="67" t="s">
        <v>36</v>
      </c>
      <c r="C31" s="78"/>
      <c r="D31" s="78"/>
      <c r="E31" s="18">
        <v>50008</v>
      </c>
    </row>
    <row r="32" spans="1:5" ht="23.1" customHeight="1" x14ac:dyDescent="0.25">
      <c r="A32" s="120"/>
      <c r="B32" s="66" t="s">
        <v>29</v>
      </c>
      <c r="C32" s="78"/>
      <c r="D32" s="78"/>
      <c r="E32" s="18">
        <v>2756.73</v>
      </c>
    </row>
    <row r="33" spans="1:7" ht="23.1" customHeight="1" x14ac:dyDescent="0.25">
      <c r="A33" s="118" t="s">
        <v>17</v>
      </c>
      <c r="B33" s="66" t="s">
        <v>6</v>
      </c>
      <c r="C33" s="78">
        <f>+E33+E34+E35+E36</f>
        <v>75019.73</v>
      </c>
      <c r="D33" s="78"/>
      <c r="E33" s="18">
        <v>55170.81</v>
      </c>
    </row>
    <row r="34" spans="1:7" ht="23.1" customHeight="1" x14ac:dyDescent="0.25">
      <c r="A34" s="119"/>
      <c r="B34" s="66" t="s">
        <v>7</v>
      </c>
      <c r="C34" s="78"/>
      <c r="D34" s="78"/>
      <c r="E34" s="18">
        <v>829.92</v>
      </c>
    </row>
    <row r="35" spans="1:7" ht="23.1" customHeight="1" x14ac:dyDescent="0.25">
      <c r="A35" s="119"/>
      <c r="B35" s="67" t="s">
        <v>36</v>
      </c>
      <c r="C35" s="78"/>
      <c r="D35" s="78"/>
      <c r="E35" s="18">
        <v>19019</v>
      </c>
    </row>
    <row r="36" spans="1:7" ht="23.1" customHeight="1" x14ac:dyDescent="0.25">
      <c r="A36" s="120"/>
      <c r="B36" s="66" t="s">
        <v>29</v>
      </c>
      <c r="C36" s="78"/>
      <c r="D36" s="78"/>
      <c r="E36" s="18">
        <v>0</v>
      </c>
    </row>
    <row r="37" spans="1:7" ht="23.1" customHeight="1" x14ac:dyDescent="0.25">
      <c r="A37" s="118" t="s">
        <v>21</v>
      </c>
      <c r="B37" s="66" t="s">
        <v>6</v>
      </c>
      <c r="C37" s="82">
        <f>+E37+E38+E39</f>
        <v>42560</v>
      </c>
      <c r="D37" s="82"/>
      <c r="E37" s="18">
        <v>31920</v>
      </c>
    </row>
    <row r="38" spans="1:7" ht="23.1" customHeight="1" x14ac:dyDescent="0.25">
      <c r="A38" s="119"/>
      <c r="B38" s="66" t="s">
        <v>7</v>
      </c>
      <c r="C38" s="82"/>
      <c r="D38" s="82"/>
      <c r="E38" s="18">
        <v>10640</v>
      </c>
    </row>
    <row r="39" spans="1:7" ht="23.1" customHeight="1" x14ac:dyDescent="0.25">
      <c r="A39" s="120"/>
      <c r="B39" s="66" t="s">
        <v>29</v>
      </c>
      <c r="C39" s="82"/>
      <c r="D39" s="82"/>
      <c r="E39" s="45">
        <v>0</v>
      </c>
    </row>
    <row r="40" spans="1:7" ht="23.1" customHeight="1" x14ac:dyDescent="0.25">
      <c r="A40" s="121"/>
      <c r="B40" s="122"/>
      <c r="C40" s="85" t="s">
        <v>27</v>
      </c>
      <c r="D40" s="85"/>
      <c r="E40" s="43">
        <f>+C37+C33+C29+C25+C21+C17+C13</f>
        <v>1035073.0000000001</v>
      </c>
      <c r="G40" s="60"/>
    </row>
    <row r="41" spans="1:7" ht="30" customHeight="1" x14ac:dyDescent="0.25">
      <c r="A41" s="86" t="s">
        <v>37</v>
      </c>
      <c r="B41" s="87"/>
      <c r="C41" s="87"/>
      <c r="D41" s="87"/>
      <c r="E41" s="88"/>
    </row>
    <row r="42" spans="1:7" ht="23.1" customHeight="1" x14ac:dyDescent="0.25">
      <c r="A42" s="89" t="s">
        <v>8</v>
      </c>
      <c r="B42" s="17" t="s">
        <v>9</v>
      </c>
      <c r="C42" s="91">
        <f>+E42+E43</f>
        <v>176151.5</v>
      </c>
      <c r="D42" s="91"/>
      <c r="E42" s="18">
        <v>175491.5</v>
      </c>
    </row>
    <row r="43" spans="1:7" ht="23.1" customHeight="1" x14ac:dyDescent="0.25">
      <c r="A43" s="90"/>
      <c r="B43" s="66" t="s">
        <v>29</v>
      </c>
      <c r="C43" s="91"/>
      <c r="D43" s="91"/>
      <c r="E43" s="18">
        <v>660</v>
      </c>
    </row>
    <row r="44" spans="1:7" ht="19.5" thickBot="1" x14ac:dyDescent="0.3">
      <c r="A44" s="65"/>
      <c r="B44" s="64"/>
      <c r="C44" s="74" t="s">
        <v>28</v>
      </c>
      <c r="D44" s="74"/>
      <c r="E44" s="25">
        <f>SUM(E42:E43)</f>
        <v>176151.5</v>
      </c>
    </row>
    <row r="45" spans="1:7" x14ac:dyDescent="0.25">
      <c r="C45" s="56"/>
      <c r="D45" s="56"/>
    </row>
    <row r="46" spans="1:7" x14ac:dyDescent="0.25">
      <c r="A46" s="63" t="s">
        <v>6</v>
      </c>
      <c r="B46" s="61">
        <f>+E5+E6+E8+E9+E13+E17+E21+E25+E29+E33+E37</f>
        <v>808658.8</v>
      </c>
    </row>
    <row r="47" spans="1:7" x14ac:dyDescent="0.25">
      <c r="A47" s="63" t="s">
        <v>7</v>
      </c>
      <c r="B47" s="61">
        <f>+E7+E10+E14+E18+E22+E26+E30+E34+E38</f>
        <v>51361.649999999994</v>
      </c>
    </row>
    <row r="48" spans="1:7" x14ac:dyDescent="0.25">
      <c r="A48" s="62" t="s">
        <v>36</v>
      </c>
      <c r="B48" s="61">
        <f>+E15+E19+E23+E27+E31+E35</f>
        <v>244454</v>
      </c>
    </row>
    <row r="49" spans="1:8" ht="15.75" x14ac:dyDescent="0.25">
      <c r="B49" s="4">
        <f>+B48+B47+B46</f>
        <v>1104474.4500000002</v>
      </c>
      <c r="H49" s="60"/>
    </row>
    <row r="51" spans="1:8" ht="29.25" customHeight="1" x14ac:dyDescent="0.25">
      <c r="A51" s="20" t="s">
        <v>9</v>
      </c>
      <c r="B51" s="5">
        <f>+E42</f>
        <v>175491.5</v>
      </c>
    </row>
    <row r="53" spans="1:8" ht="32.25" customHeight="1" x14ac:dyDescent="0.25">
      <c r="A53" s="59" t="s">
        <v>29</v>
      </c>
      <c r="B53" s="58">
        <f>+E43+E32+E28</f>
        <v>5178.55</v>
      </c>
    </row>
  </sheetData>
  <mergeCells count="24">
    <mergeCell ref="A2:E2"/>
    <mergeCell ref="C11:D11"/>
    <mergeCell ref="A12:B12"/>
    <mergeCell ref="C12:D12"/>
    <mergeCell ref="A13:A16"/>
    <mergeCell ref="C13:D16"/>
    <mergeCell ref="A17:A20"/>
    <mergeCell ref="C17:D20"/>
    <mergeCell ref="A21:A24"/>
    <mergeCell ref="C21:D24"/>
    <mergeCell ref="A25:A28"/>
    <mergeCell ref="C25:D28"/>
    <mergeCell ref="A42:A43"/>
    <mergeCell ref="C42:D43"/>
    <mergeCell ref="C44:D44"/>
    <mergeCell ref="A29:A32"/>
    <mergeCell ref="C29:D32"/>
    <mergeCell ref="A33:A36"/>
    <mergeCell ref="C33:D36"/>
    <mergeCell ref="A37:A39"/>
    <mergeCell ref="C37:D39"/>
    <mergeCell ref="A40:B40"/>
    <mergeCell ref="C40:D40"/>
    <mergeCell ref="A41:E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 წლის 1 კვარტალი</vt:lpstr>
      <vt:lpstr>2024 წლის 2 კვარტალი</vt:lpstr>
      <vt:lpstr>2024 წლის 3 კვარტალი</vt:lpstr>
      <vt:lpstr>2024 წლის 4 კვარტალი (2)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Guka Gujabidze</dc:creator>
  <cp:lastModifiedBy>Ketevan Sopromadze</cp:lastModifiedBy>
  <cp:lastPrinted>2025-02-28T06:33:21Z</cp:lastPrinted>
  <dcterms:created xsi:type="dcterms:W3CDTF">2023-04-25T16:41:21Z</dcterms:created>
  <dcterms:modified xsi:type="dcterms:W3CDTF">2025-02-28T06:39:34Z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